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GROWTH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H18" i="1"/>
  <c r="I18" s="1"/>
  <c r="J18" s="1"/>
  <c r="F18"/>
  <c r="H17"/>
  <c r="F17"/>
  <c r="H16"/>
  <c r="I16" s="1"/>
  <c r="J16" s="1"/>
  <c r="F16"/>
  <c r="H15"/>
  <c r="F15"/>
  <c r="H14"/>
  <c r="F14"/>
  <c r="H13"/>
  <c r="F13"/>
  <c r="H12"/>
  <c r="F12"/>
  <c r="H11"/>
  <c r="F11"/>
  <c r="H10"/>
  <c r="F10"/>
  <c r="H9"/>
  <c r="I9" s="1"/>
  <c r="J9" s="1"/>
  <c r="F9"/>
  <c r="I10" l="1"/>
  <c r="J10" s="1"/>
  <c r="I11"/>
  <c r="J11" s="1"/>
  <c r="I12"/>
  <c r="J12" s="1"/>
  <c r="I13"/>
  <c r="J13" s="1"/>
  <c r="I14"/>
  <c r="J14" s="1"/>
  <c r="I15"/>
  <c r="J15" s="1"/>
  <c r="I17"/>
  <c r="J17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K70"/>
  <c r="L70" s="1"/>
  <c r="F81" l="1"/>
  <c r="F80"/>
  <c r="F79"/>
  <c r="F78"/>
  <c r="F77"/>
  <c r="F76"/>
  <c r="F75"/>
  <c r="F74"/>
  <c r="F73"/>
  <c r="F72"/>
  <c r="F71"/>
  <c r="F70"/>
  <c r="K69"/>
  <c r="L69" s="1"/>
  <c r="K68"/>
  <c r="L68" s="1"/>
  <c r="K67"/>
  <c r="L67" s="1"/>
  <c r="F69"/>
  <c r="F68"/>
  <c r="F67"/>
  <c r="E66"/>
  <c r="F66" s="1"/>
  <c r="K66" l="1"/>
  <c r="L66" s="1"/>
  <c r="K64"/>
  <c r="L64" s="1"/>
  <c r="F64"/>
  <c r="K65" l="1"/>
  <c r="L65" s="1"/>
  <c r="F65"/>
  <c r="K63"/>
  <c r="L63" s="1"/>
  <c r="F63"/>
  <c r="I45" i="2"/>
  <c r="I44"/>
  <c r="H45"/>
  <c r="H44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K62" i="1"/>
  <c r="L62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3"/>
  <c r="L23" l="1"/>
  <c r="K24"/>
  <c r="L24" s="1"/>
  <c r="G5"/>
  <c r="K83" l="1"/>
  <c r="F21" s="1"/>
  <c r="I21" l="1"/>
  <c r="D4" s="1"/>
  <c r="G4" l="1"/>
</calcChain>
</file>

<file path=xl/sharedStrings.xml><?xml version="1.0" encoding="utf-8"?>
<sst xmlns="http://schemas.openxmlformats.org/spreadsheetml/2006/main" count="142" uniqueCount="88">
  <si>
    <t>Investment</t>
  </si>
  <si>
    <t>Starting Dt</t>
  </si>
  <si>
    <t>Market Value</t>
  </si>
  <si>
    <t>Nifty Return</t>
  </si>
  <si>
    <t>Scrip</t>
  </si>
  <si>
    <t>Quantity</t>
  </si>
  <si>
    <t>Current Investment</t>
  </si>
  <si>
    <t>Unrealized Gain/Loss</t>
  </si>
  <si>
    <t>Realized Gain/Loss</t>
  </si>
  <si>
    <t>Rs</t>
  </si>
  <si>
    <t>%</t>
  </si>
  <si>
    <t>ADVANTA</t>
  </si>
  <si>
    <t>AEGISCHEM</t>
  </si>
  <si>
    <t>CHAMBLFERT</t>
  </si>
  <si>
    <t>BEML</t>
  </si>
  <si>
    <t>GREENPLY</t>
  </si>
  <si>
    <t>JPASSOCIAT</t>
  </si>
  <si>
    <t>PATINTLOG</t>
  </si>
  <si>
    <t>BGRENERGY</t>
  </si>
  <si>
    <t>TATACHEM</t>
  </si>
  <si>
    <t>WHEELS</t>
  </si>
  <si>
    <t>MARG</t>
  </si>
  <si>
    <t>TILAKIND</t>
  </si>
  <si>
    <t>CASH</t>
  </si>
  <si>
    <t>GROWTH STOCKS PORTFOLIO</t>
  </si>
  <si>
    <t>Total Profit</t>
  </si>
  <si>
    <t>Read RR's Daily Update mails to get portfolio modification recommendations</t>
  </si>
  <si>
    <t>ROI*</t>
  </si>
  <si>
    <t>* Absolute return on investment of Rs 2,00,000 since launch</t>
  </si>
  <si>
    <t>Entry Date</t>
  </si>
  <si>
    <t>Exit Date</t>
  </si>
  <si>
    <t>LITL</t>
  </si>
  <si>
    <t>VIPIND</t>
  </si>
  <si>
    <t>JOCIL</t>
  </si>
  <si>
    <t>EXITED STOCKS</t>
  </si>
  <si>
    <t>107 130</t>
  </si>
  <si>
    <t>HINDDORROL</t>
  </si>
  <si>
    <t>BAYERCROP</t>
  </si>
  <si>
    <t>GAMMONIND</t>
  </si>
  <si>
    <t>TAJGVK</t>
  </si>
  <si>
    <t>REVATHI</t>
  </si>
  <si>
    <t>INDOWIND</t>
  </si>
  <si>
    <t>INDOSOLAR</t>
  </si>
  <si>
    <t>USHAMART</t>
  </si>
  <si>
    <t>M&amp;MFIN</t>
  </si>
  <si>
    <t>ASHAPURMIN</t>
  </si>
  <si>
    <t>IL&amp;FSENGG</t>
  </si>
  <si>
    <t>MANINDS</t>
  </si>
  <si>
    <t>IDEA</t>
  </si>
  <si>
    <t>VADILALIND</t>
  </si>
  <si>
    <t>APOLLOHOSP</t>
  </si>
  <si>
    <t>CROMPGREAV</t>
  </si>
  <si>
    <t>TATASTEEL</t>
  </si>
  <si>
    <t>TECPRO</t>
  </si>
  <si>
    <t>HAVELLS</t>
  </si>
  <si>
    <t>TATAGLOBAL</t>
  </si>
  <si>
    <t>REPRO</t>
  </si>
  <si>
    <t>HINDALCO</t>
  </si>
  <si>
    <t>ANDHRABANK</t>
  </si>
  <si>
    <t>Entry Price#</t>
  </si>
  <si>
    <t># Opening price on day of recommendation (Recommendations are given in morning mails)</t>
  </si>
  <si>
    <t>LTP/Exit# price</t>
  </si>
  <si>
    <t>BAJAJELEC</t>
  </si>
  <si>
    <t>PIDILITE</t>
  </si>
  <si>
    <t>ALKYLAMINE</t>
  </si>
  <si>
    <t>AKZOINDIA</t>
  </si>
  <si>
    <t>PIIND</t>
  </si>
  <si>
    <t>FRSHTRP</t>
  </si>
  <si>
    <t>HSIL</t>
  </si>
  <si>
    <t>COLPAL</t>
  </si>
  <si>
    <t>DAWAT</t>
  </si>
  <si>
    <t>Apr</t>
  </si>
  <si>
    <t>May</t>
  </si>
  <si>
    <t>Telecom</t>
  </si>
  <si>
    <t>Consumer Descretionary</t>
  </si>
  <si>
    <t>Nifty @start</t>
  </si>
  <si>
    <t xml:space="preserve"> @last</t>
  </si>
  <si>
    <t>VSTTILLERS</t>
  </si>
  <si>
    <t>JISLJALEQS</t>
  </si>
  <si>
    <t>SIEMENS</t>
  </si>
  <si>
    <t>ATFL (Agro Tech)</t>
  </si>
  <si>
    <t>AHMEDFORGE</t>
  </si>
  <si>
    <t>GRUH</t>
  </si>
  <si>
    <t>SUVEN</t>
  </si>
  <si>
    <t>PTC</t>
  </si>
  <si>
    <t>FORTIS</t>
  </si>
  <si>
    <t>LAST UPDATED ON 11 NOV, 2014</t>
  </si>
  <si>
    <t>MBECL</t>
  </si>
</sst>
</file>

<file path=xl/styles.xml><?xml version="1.0" encoding="utf-8"?>
<styleSheet xmlns="http://schemas.openxmlformats.org/spreadsheetml/2006/main">
  <numFmts count="2">
    <numFmt numFmtId="164" formatCode="_-[$Rs-420]* #,##0_-;_-[$Rs-420]* #,##0\-;_-[$Rs-420]* &quot;-&quot;??_-;_-@_-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1" xfId="0" applyNumberFormat="1" applyBorder="1"/>
    <xf numFmtId="0" fontId="0" fillId="0" borderId="0" xfId="0" applyAlignment="1">
      <alignment vertical="top" wrapText="1"/>
    </xf>
    <xf numFmtId="0" fontId="0" fillId="0" borderId="10" xfId="0" applyBorder="1"/>
    <xf numFmtId="0" fontId="2" fillId="0" borderId="1" xfId="0" applyFont="1" applyBorder="1" applyAlignment="1">
      <alignment horizontal="justify" wrapText="1"/>
    </xf>
    <xf numFmtId="0" fontId="2" fillId="0" borderId="0" xfId="0" applyFont="1" applyAlignment="1">
      <alignment horizontal="justify" vertical="top" wrapText="1"/>
    </xf>
    <xf numFmtId="0" fontId="0" fillId="0" borderId="11" xfId="0" applyBorder="1"/>
    <xf numFmtId="165" fontId="0" fillId="0" borderId="11" xfId="1" applyNumberFormat="1" applyFont="1" applyBorder="1"/>
    <xf numFmtId="0" fontId="0" fillId="0" borderId="12" xfId="0" applyBorder="1"/>
    <xf numFmtId="0" fontId="2" fillId="0" borderId="11" xfId="0" applyFont="1" applyBorder="1" applyAlignment="1">
      <alignment horizontal="justify" vertical="top" wrapText="1"/>
    </xf>
    <xf numFmtId="165" fontId="0" fillId="0" borderId="12" xfId="1" applyNumberFormat="1" applyFont="1" applyBorder="1"/>
    <xf numFmtId="0" fontId="0" fillId="0" borderId="1" xfId="0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164" fontId="0" fillId="2" borderId="15" xfId="0" applyNumberFormat="1" applyFill="1" applyBorder="1"/>
    <xf numFmtId="0" fontId="0" fillId="2" borderId="16" xfId="0" applyFill="1" applyBorder="1"/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Alignment="1">
      <alignment horizontal="center" vertical="top" wrapText="1"/>
    </xf>
    <xf numFmtId="16" fontId="0" fillId="0" borderId="11" xfId="0" applyNumberFormat="1" applyBorder="1"/>
    <xf numFmtId="0" fontId="4" fillId="0" borderId="0" xfId="0" applyFont="1"/>
    <xf numFmtId="0" fontId="2" fillId="0" borderId="1" xfId="0" applyFont="1" applyFill="1" applyBorder="1" applyAlignment="1">
      <alignment horizontal="justify" wrapText="1"/>
    </xf>
    <xf numFmtId="0" fontId="0" fillId="3" borderId="3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/>
    </xf>
    <xf numFmtId="0" fontId="2" fillId="0" borderId="1" xfId="0" applyFont="1" applyFill="1" applyBorder="1" applyAlignment="1">
      <alignment horizontal="justify"/>
    </xf>
    <xf numFmtId="0" fontId="0" fillId="0" borderId="0" xfId="0" applyAlignment="1"/>
    <xf numFmtId="0" fontId="5" fillId="0" borderId="0" xfId="0" applyFont="1"/>
    <xf numFmtId="0" fontId="7" fillId="5" borderId="0" xfId="0" applyFont="1" applyFill="1"/>
    <xf numFmtId="0" fontId="8" fillId="5" borderId="0" xfId="0" applyFont="1" applyFill="1"/>
    <xf numFmtId="0" fontId="9" fillId="5" borderId="0" xfId="0" applyFont="1" applyFill="1"/>
    <xf numFmtId="164" fontId="0" fillId="0" borderId="4" xfId="0" applyNumberFormat="1" applyBorder="1"/>
    <xf numFmtId="0" fontId="0" fillId="0" borderId="18" xfId="0" applyBorder="1"/>
    <xf numFmtId="0" fontId="0" fillId="0" borderId="22" xfId="0" applyBorder="1"/>
    <xf numFmtId="164" fontId="0" fillId="0" borderId="7" xfId="0" applyNumberFormat="1" applyBorder="1"/>
    <xf numFmtId="0" fontId="7" fillId="0" borderId="17" xfId="0" applyFont="1" applyBorder="1"/>
    <xf numFmtId="0" fontId="7" fillId="0" borderId="20" xfId="0" applyFont="1" applyBorder="1"/>
    <xf numFmtId="0" fontId="0" fillId="0" borderId="18" xfId="0" applyBorder="1" applyAlignment="1">
      <alignment horizontal="right"/>
    </xf>
    <xf numFmtId="15" fontId="0" fillId="0" borderId="19" xfId="0" applyNumberFormat="1" applyBorder="1" applyAlignment="1">
      <alignment horizontal="center"/>
    </xf>
    <xf numFmtId="165" fontId="3" fillId="3" borderId="21" xfId="1" applyNumberFormat="1" applyFont="1" applyFill="1" applyBorder="1" applyAlignment="1">
      <alignment horizontal="center"/>
    </xf>
    <xf numFmtId="165" fontId="3" fillId="3" borderId="24" xfId="1" applyNumberFormat="1" applyFont="1" applyFill="1" applyBorder="1" applyAlignment="1">
      <alignment horizontal="center"/>
    </xf>
    <xf numFmtId="0" fontId="0" fillId="6" borderId="0" xfId="0" applyFill="1" applyBorder="1"/>
    <xf numFmtId="0" fontId="6" fillId="6" borderId="0" xfId="0" applyFont="1" applyFill="1" applyBorder="1" applyAlignment="1">
      <alignment horizontal="right"/>
    </xf>
    <xf numFmtId="0" fontId="0" fillId="6" borderId="23" xfId="0" applyFill="1" applyBorder="1"/>
    <xf numFmtId="0" fontId="6" fillId="6" borderId="23" xfId="0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4" borderId="0" xfId="0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85"/>
  <sheetViews>
    <sheetView showGridLines="0" tabSelected="1" workbookViewId="0">
      <pane ySplit="8" topLeftCell="A9" activePane="bottomLeft" state="frozen"/>
      <selection pane="bottomLeft" activeCell="I6" sqref="I6"/>
    </sheetView>
  </sheetViews>
  <sheetFormatPr defaultRowHeight="15"/>
  <cols>
    <col min="1" max="1" width="1.42578125" customWidth="1"/>
    <col min="2" max="2" width="4.140625" customWidth="1"/>
    <col min="3" max="3" width="19.140625" customWidth="1"/>
    <col min="4" max="4" width="11.85546875" customWidth="1"/>
    <col min="5" max="5" width="7.140625" customWidth="1"/>
    <col min="6" max="6" width="11.140625" customWidth="1"/>
    <col min="7" max="7" width="9.5703125" customWidth="1"/>
    <col min="9" max="9" width="8.42578125" customWidth="1"/>
    <col min="10" max="10" width="7" customWidth="1"/>
    <col min="11" max="11" width="8.5703125" customWidth="1"/>
    <col min="12" max="12" width="7.28515625" customWidth="1"/>
    <col min="13" max="13" width="7.140625" customWidth="1"/>
    <col min="14" max="14" width="7.28515625" customWidth="1"/>
    <col min="21" max="21" width="23.140625" bestFit="1" customWidth="1"/>
  </cols>
  <sheetData>
    <row r="1" spans="2:15" s="34" customFormat="1" ht="22.5" customHeight="1">
      <c r="C1" s="36" t="s">
        <v>24</v>
      </c>
      <c r="F1" s="35" t="s">
        <v>86</v>
      </c>
      <c r="G1" s="35"/>
    </row>
    <row r="2" spans="2:15" ht="15" customHeight="1" thickBot="1">
      <c r="J2" s="57" t="s">
        <v>26</v>
      </c>
      <c r="K2" s="57"/>
      <c r="L2" s="57"/>
      <c r="M2" s="57"/>
    </row>
    <row r="3" spans="2:15" ht="18.75">
      <c r="C3" s="41" t="s">
        <v>0</v>
      </c>
      <c r="D3" s="37">
        <v>200000</v>
      </c>
      <c r="E3" s="38"/>
      <c r="F3" s="43" t="s">
        <v>1</v>
      </c>
      <c r="G3" s="44">
        <v>41732</v>
      </c>
      <c r="J3" s="57"/>
      <c r="K3" s="57"/>
      <c r="L3" s="57"/>
      <c r="M3" s="57"/>
    </row>
    <row r="4" spans="2:15" ht="18.75">
      <c r="C4" s="42" t="s">
        <v>25</v>
      </c>
      <c r="D4" s="1">
        <f>I21+K83</f>
        <v>170677.2</v>
      </c>
      <c r="E4" s="47"/>
      <c r="F4" s="48" t="s">
        <v>27</v>
      </c>
      <c r="G4" s="45">
        <f>D4/D3</f>
        <v>0.85338600000000009</v>
      </c>
      <c r="H4" s="51" t="s">
        <v>75</v>
      </c>
      <c r="I4" s="51" t="s">
        <v>76</v>
      </c>
      <c r="J4" s="57"/>
      <c r="K4" s="57"/>
      <c r="L4" s="57"/>
      <c r="M4" s="57"/>
    </row>
    <row r="5" spans="2:15" ht="19.5" thickBot="1">
      <c r="C5" s="39"/>
      <c r="D5" s="40"/>
      <c r="E5" s="49"/>
      <c r="F5" s="50" t="s">
        <v>3</v>
      </c>
      <c r="G5" s="46">
        <f>(I5-H5)/H5</f>
        <v>0.23835616438356164</v>
      </c>
      <c r="H5" s="51">
        <v>6752.5</v>
      </c>
      <c r="I5" s="52">
        <v>8362</v>
      </c>
    </row>
    <row r="6" spans="2:15" ht="15.75" thickBot="1"/>
    <row r="7" spans="2:15" s="2" customFormat="1" ht="30">
      <c r="B7" s="17"/>
      <c r="C7" s="18" t="s">
        <v>4</v>
      </c>
      <c r="D7" s="19" t="s">
        <v>5</v>
      </c>
      <c r="E7" s="29" t="s">
        <v>59</v>
      </c>
      <c r="F7" s="18" t="s">
        <v>6</v>
      </c>
      <c r="G7" s="29" t="s">
        <v>61</v>
      </c>
      <c r="H7" s="18" t="s">
        <v>2</v>
      </c>
      <c r="I7" s="55" t="s">
        <v>7</v>
      </c>
      <c r="J7" s="55"/>
      <c r="K7" s="55" t="s">
        <v>8</v>
      </c>
      <c r="L7" s="56"/>
      <c r="M7" s="25" t="s">
        <v>29</v>
      </c>
      <c r="N7" s="25" t="s">
        <v>30</v>
      </c>
    </row>
    <row r="8" spans="2:15" s="2" customFormat="1" ht="15.75" thickBot="1">
      <c r="B8" s="20"/>
      <c r="C8" s="21"/>
      <c r="D8" s="21"/>
      <c r="E8" s="22"/>
      <c r="F8" s="22"/>
      <c r="G8" s="22"/>
      <c r="H8" s="22"/>
      <c r="I8" s="23" t="s">
        <v>9</v>
      </c>
      <c r="J8" s="23" t="s">
        <v>10</v>
      </c>
      <c r="K8" s="23" t="s">
        <v>9</v>
      </c>
      <c r="L8" s="24" t="s">
        <v>10</v>
      </c>
      <c r="M8" s="22"/>
      <c r="N8" s="22"/>
    </row>
    <row r="9" spans="2:15">
      <c r="B9" s="3">
        <v>1</v>
      </c>
      <c r="C9" s="54" t="s">
        <v>64</v>
      </c>
      <c r="D9" s="9">
        <v>90</v>
      </c>
      <c r="E9" s="53">
        <v>387</v>
      </c>
      <c r="F9" s="6">
        <f>E9*D9</f>
        <v>34830</v>
      </c>
      <c r="G9">
        <v>344.65</v>
      </c>
      <c r="H9" s="6">
        <f>G9*D9</f>
        <v>31018.499999999996</v>
      </c>
      <c r="I9" s="6">
        <f>H9-F9</f>
        <v>-3811.5000000000036</v>
      </c>
      <c r="J9" s="7">
        <f>I9/F9</f>
        <v>-0.10943152454780372</v>
      </c>
      <c r="K9" s="6"/>
      <c r="L9" s="8"/>
      <c r="M9" s="26">
        <v>41939</v>
      </c>
      <c r="N9" s="6"/>
      <c r="O9" s="33"/>
    </row>
    <row r="10" spans="2:15">
      <c r="B10" s="3">
        <v>2</v>
      </c>
      <c r="C10" s="54" t="s">
        <v>80</v>
      </c>
      <c r="D10" s="9">
        <v>60</v>
      </c>
      <c r="E10" s="53">
        <v>577</v>
      </c>
      <c r="F10" s="6">
        <f t="shared" ref="F10:F18" si="0">E10*D10</f>
        <v>34620</v>
      </c>
      <c r="G10">
        <v>609.4</v>
      </c>
      <c r="H10" s="6">
        <f t="shared" ref="H10:H18" si="1">G10*D10</f>
        <v>36564</v>
      </c>
      <c r="I10" s="6">
        <f t="shared" ref="I10:I18" si="2">H10-F10</f>
        <v>1944</v>
      </c>
      <c r="J10" s="7">
        <f t="shared" ref="J10:J18" si="3">I10/F10</f>
        <v>5.6152512998266894E-2</v>
      </c>
      <c r="K10" s="6"/>
      <c r="L10" s="8"/>
      <c r="M10" s="26">
        <v>41939</v>
      </c>
      <c r="N10" s="6"/>
      <c r="O10" s="33"/>
    </row>
    <row r="11" spans="2:15">
      <c r="B11" s="3">
        <v>3</v>
      </c>
      <c r="C11" s="54" t="s">
        <v>81</v>
      </c>
      <c r="D11" s="9">
        <v>90</v>
      </c>
      <c r="E11" s="53">
        <v>388.95</v>
      </c>
      <c r="F11" s="6">
        <f t="shared" si="0"/>
        <v>35005.5</v>
      </c>
      <c r="G11">
        <v>422.05</v>
      </c>
      <c r="H11" s="6">
        <f t="shared" si="1"/>
        <v>37984.5</v>
      </c>
      <c r="I11" s="6">
        <f t="shared" si="2"/>
        <v>2979</v>
      </c>
      <c r="J11" s="7">
        <f t="shared" si="3"/>
        <v>8.510091271371642E-2</v>
      </c>
      <c r="K11" s="6"/>
      <c r="L11" s="8"/>
      <c r="M11" s="26">
        <v>41939</v>
      </c>
      <c r="N11" s="6"/>
      <c r="O11" s="33"/>
    </row>
    <row r="12" spans="2:15">
      <c r="B12" s="3">
        <v>4</v>
      </c>
      <c r="C12" s="54" t="s">
        <v>82</v>
      </c>
      <c r="D12" s="9">
        <v>175</v>
      </c>
      <c r="E12" s="53">
        <v>198.95</v>
      </c>
      <c r="F12" s="6">
        <f t="shared" si="0"/>
        <v>34816.25</v>
      </c>
      <c r="G12">
        <v>242.7</v>
      </c>
      <c r="H12" s="6">
        <f t="shared" si="1"/>
        <v>42472.5</v>
      </c>
      <c r="I12" s="6">
        <f t="shared" si="2"/>
        <v>7656.25</v>
      </c>
      <c r="J12" s="7">
        <f t="shared" si="3"/>
        <v>0.21990449861774314</v>
      </c>
      <c r="K12" s="6"/>
      <c r="L12" s="8"/>
      <c r="M12" s="26">
        <v>41939</v>
      </c>
      <c r="N12" s="6"/>
      <c r="O12" s="33"/>
    </row>
    <row r="13" spans="2:15">
      <c r="B13" s="3">
        <v>5</v>
      </c>
      <c r="C13" s="54" t="s">
        <v>83</v>
      </c>
      <c r="D13" s="9">
        <v>175</v>
      </c>
      <c r="E13" s="53">
        <v>195</v>
      </c>
      <c r="F13" s="6">
        <f t="shared" si="0"/>
        <v>34125</v>
      </c>
      <c r="G13">
        <v>230.8</v>
      </c>
      <c r="H13" s="6">
        <f t="shared" si="1"/>
        <v>40390</v>
      </c>
      <c r="I13" s="6">
        <f t="shared" si="2"/>
        <v>6265</v>
      </c>
      <c r="J13" s="7">
        <f t="shared" si="3"/>
        <v>0.18358974358974359</v>
      </c>
      <c r="K13" s="6"/>
      <c r="L13" s="8"/>
      <c r="M13" s="26">
        <v>41939</v>
      </c>
      <c r="N13" s="6"/>
      <c r="O13" s="33"/>
    </row>
    <row r="14" spans="2:15">
      <c r="B14" s="3">
        <v>6</v>
      </c>
      <c r="C14" s="54" t="s">
        <v>84</v>
      </c>
      <c r="D14" s="9">
        <v>390</v>
      </c>
      <c r="E14" s="53">
        <v>89.2</v>
      </c>
      <c r="F14" s="6">
        <f t="shared" si="0"/>
        <v>34788</v>
      </c>
      <c r="G14">
        <v>92.85</v>
      </c>
      <c r="H14" s="6">
        <f t="shared" si="1"/>
        <v>36211.5</v>
      </c>
      <c r="I14" s="6">
        <f t="shared" si="2"/>
        <v>1423.5</v>
      </c>
      <c r="J14" s="7">
        <f t="shared" si="3"/>
        <v>4.0919282511210762E-2</v>
      </c>
      <c r="K14" s="6"/>
      <c r="L14" s="8"/>
      <c r="M14" s="26">
        <v>41941</v>
      </c>
      <c r="N14" s="6"/>
      <c r="O14" s="33"/>
    </row>
    <row r="15" spans="2:15">
      <c r="B15" s="3">
        <v>7</v>
      </c>
      <c r="C15" s="54" t="s">
        <v>85</v>
      </c>
      <c r="D15" s="9">
        <v>290</v>
      </c>
      <c r="E15" s="53">
        <v>120</v>
      </c>
      <c r="F15" s="6">
        <f t="shared" si="0"/>
        <v>34800</v>
      </c>
      <c r="G15">
        <v>120.3</v>
      </c>
      <c r="H15" s="6">
        <f t="shared" si="1"/>
        <v>34887</v>
      </c>
      <c r="I15" s="6">
        <f t="shared" si="2"/>
        <v>87</v>
      </c>
      <c r="J15" s="7">
        <f t="shared" si="3"/>
        <v>2.5000000000000001E-3</v>
      </c>
      <c r="K15" s="6"/>
      <c r="L15" s="8"/>
      <c r="M15" s="26">
        <v>41941</v>
      </c>
      <c r="N15" s="6"/>
      <c r="O15" s="33"/>
    </row>
    <row r="16" spans="2:15">
      <c r="B16" s="3">
        <v>8</v>
      </c>
      <c r="C16" s="54" t="s">
        <v>54</v>
      </c>
      <c r="D16" s="9">
        <v>130</v>
      </c>
      <c r="E16" s="53">
        <v>268.55</v>
      </c>
      <c r="F16" s="6">
        <f t="shared" si="0"/>
        <v>34911.5</v>
      </c>
      <c r="G16">
        <v>304.39999999999998</v>
      </c>
      <c r="H16" s="6">
        <f t="shared" si="1"/>
        <v>39572</v>
      </c>
      <c r="I16" s="6">
        <f t="shared" si="2"/>
        <v>4660.5</v>
      </c>
      <c r="J16" s="7">
        <f t="shared" si="3"/>
        <v>0.13349469372556322</v>
      </c>
      <c r="K16" s="6"/>
      <c r="L16" s="8"/>
      <c r="M16" s="26">
        <v>41941</v>
      </c>
      <c r="N16" s="6"/>
      <c r="O16" s="33"/>
    </row>
    <row r="17" spans="2:15">
      <c r="B17" s="3">
        <v>9</v>
      </c>
      <c r="C17" s="54" t="s">
        <v>87</v>
      </c>
      <c r="D17" s="9">
        <v>375</v>
      </c>
      <c r="E17" s="53">
        <v>94</v>
      </c>
      <c r="F17" s="6">
        <f t="shared" si="0"/>
        <v>35250</v>
      </c>
      <c r="G17">
        <v>87.5</v>
      </c>
      <c r="H17" s="6">
        <f t="shared" si="1"/>
        <v>32812.5</v>
      </c>
      <c r="I17" s="6">
        <f t="shared" si="2"/>
        <v>-2437.5</v>
      </c>
      <c r="J17" s="7">
        <f t="shared" si="3"/>
        <v>-6.9148936170212769E-2</v>
      </c>
      <c r="K17" s="6"/>
      <c r="L17" s="8"/>
      <c r="M17" s="26">
        <v>41948</v>
      </c>
      <c r="N17" s="6"/>
      <c r="O17" s="33"/>
    </row>
    <row r="18" spans="2:15">
      <c r="B18" s="3">
        <v>10</v>
      </c>
      <c r="C18" s="54" t="s">
        <v>37</v>
      </c>
      <c r="D18" s="9">
        <v>15</v>
      </c>
      <c r="E18" s="53">
        <v>2341.3000000000002</v>
      </c>
      <c r="F18" s="6">
        <f t="shared" si="0"/>
        <v>35119.5</v>
      </c>
      <c r="G18">
        <v>2390.4499999999998</v>
      </c>
      <c r="H18" s="6">
        <f t="shared" si="1"/>
        <v>35856.75</v>
      </c>
      <c r="I18" s="6">
        <f t="shared" si="2"/>
        <v>737.25</v>
      </c>
      <c r="J18" s="7">
        <f t="shared" si="3"/>
        <v>2.0992610942638705E-2</v>
      </c>
      <c r="K18" s="6"/>
      <c r="L18" s="8"/>
      <c r="M18" s="26">
        <v>41948</v>
      </c>
      <c r="N18" s="6"/>
      <c r="O18" s="33"/>
    </row>
    <row r="19" spans="2:15">
      <c r="B19" s="3"/>
      <c r="C19" s="54"/>
      <c r="D19" s="9"/>
      <c r="E19" s="53"/>
      <c r="F19" s="6"/>
      <c r="H19" s="6"/>
      <c r="I19" s="6"/>
      <c r="J19" s="7"/>
      <c r="K19" s="6"/>
      <c r="L19" s="8"/>
      <c r="M19" s="26"/>
      <c r="N19" s="6"/>
      <c r="O19" s="33"/>
    </row>
    <row r="20" spans="2:15">
      <c r="B20" s="3"/>
      <c r="C20" s="4"/>
      <c r="D20" s="9"/>
      <c r="E20" s="5"/>
      <c r="F20" s="6"/>
      <c r="G20" s="6"/>
      <c r="H20" s="6"/>
      <c r="I20" s="6"/>
      <c r="J20" s="7"/>
      <c r="K20" s="6"/>
      <c r="L20" s="10"/>
      <c r="M20" s="26"/>
      <c r="N20" s="6"/>
      <c r="O20" s="33"/>
    </row>
    <row r="21" spans="2:15" ht="15.75" thickBot="1">
      <c r="B21" s="12"/>
      <c r="C21" s="13" t="s">
        <v>23</v>
      </c>
      <c r="D21" s="13"/>
      <c r="E21" s="14"/>
      <c r="F21" s="15">
        <f>D3-SUM(F9:F20)+K83</f>
        <v>2907.9500000000116</v>
      </c>
      <c r="G21" s="14"/>
      <c r="H21" s="14"/>
      <c r="I21" s="14">
        <f>SUM(I9:I20)</f>
        <v>19503.499999999996</v>
      </c>
      <c r="J21" s="14"/>
      <c r="K21" s="14"/>
      <c r="L21" s="16"/>
      <c r="M21" s="14"/>
      <c r="N21" s="14"/>
    </row>
    <row r="22" spans="2:15" ht="15.75" thickBot="1">
      <c r="B22" s="3"/>
      <c r="C22" s="13" t="s">
        <v>34</v>
      </c>
      <c r="D22" s="9"/>
      <c r="E22" s="5"/>
      <c r="F22" s="6"/>
      <c r="G22" s="6"/>
      <c r="H22" s="6"/>
      <c r="I22" s="6"/>
      <c r="J22" s="7"/>
      <c r="K22" s="6"/>
      <c r="L22" s="10"/>
      <c r="M22" s="26"/>
      <c r="N22" s="6"/>
    </row>
    <row r="23" spans="2:15">
      <c r="B23" s="3">
        <v>1</v>
      </c>
      <c r="C23" s="4" t="s">
        <v>14</v>
      </c>
      <c r="D23" s="9">
        <v>50</v>
      </c>
      <c r="E23" s="53">
        <v>300</v>
      </c>
      <c r="F23" s="6">
        <v>0</v>
      </c>
      <c r="G23" s="6">
        <v>430</v>
      </c>
      <c r="H23" s="6"/>
      <c r="I23" s="6"/>
      <c r="J23" s="7"/>
      <c r="K23" s="6">
        <f>(G23-E23)*D23</f>
        <v>6500</v>
      </c>
      <c r="L23" s="10">
        <f>K23/(D23*E23)</f>
        <v>0.43333333333333335</v>
      </c>
      <c r="M23" s="26">
        <v>41732</v>
      </c>
      <c r="N23" s="26">
        <v>41740</v>
      </c>
    </row>
    <row r="24" spans="2:15">
      <c r="B24" s="3">
        <v>2</v>
      </c>
      <c r="C24" s="4" t="s">
        <v>21</v>
      </c>
      <c r="D24" s="9">
        <v>2000</v>
      </c>
      <c r="E24" s="53">
        <v>7.3</v>
      </c>
      <c r="F24" s="6">
        <v>0</v>
      </c>
      <c r="G24" s="6">
        <v>14.75</v>
      </c>
      <c r="H24" s="6"/>
      <c r="I24" s="6"/>
      <c r="J24" s="7"/>
      <c r="K24" s="6">
        <f>(G24-E24)*D24</f>
        <v>14900</v>
      </c>
      <c r="L24" s="10">
        <f>K24/(D24*E24)</f>
        <v>1.0205479452054795</v>
      </c>
      <c r="M24" s="26">
        <v>41732</v>
      </c>
      <c r="N24" s="26">
        <v>41758</v>
      </c>
    </row>
    <row r="25" spans="2:15">
      <c r="B25" s="3">
        <v>3</v>
      </c>
      <c r="C25" s="4" t="s">
        <v>15</v>
      </c>
      <c r="D25" s="9">
        <v>40</v>
      </c>
      <c r="E25" s="53">
        <v>373</v>
      </c>
      <c r="F25" s="6">
        <v>0</v>
      </c>
      <c r="G25" s="6">
        <v>425</v>
      </c>
      <c r="H25" s="6"/>
      <c r="I25" s="6"/>
      <c r="J25" s="7"/>
      <c r="K25" s="6">
        <f>(G25-E25)*D25</f>
        <v>2080</v>
      </c>
      <c r="L25" s="10">
        <f>K25/(D25*E25)</f>
        <v>0.13941018766756033</v>
      </c>
      <c r="M25" s="26">
        <v>41732</v>
      </c>
      <c r="N25" s="26">
        <v>41759</v>
      </c>
    </row>
    <row r="26" spans="2:15">
      <c r="B26" s="3">
        <v>4</v>
      </c>
      <c r="C26" s="4" t="s">
        <v>13</v>
      </c>
      <c r="D26" s="9">
        <v>350</v>
      </c>
      <c r="E26" s="53">
        <v>42.45</v>
      </c>
      <c r="F26" s="6">
        <v>0</v>
      </c>
      <c r="G26" s="6">
        <v>40.5</v>
      </c>
      <c r="H26" s="6"/>
      <c r="I26" s="6"/>
      <c r="J26" s="7"/>
      <c r="K26" s="6">
        <f t="shared" ref="K26:K28" si="4">(G26-E26)*D26</f>
        <v>-682.50000000000102</v>
      </c>
      <c r="L26" s="10">
        <f t="shared" ref="L26:L28" si="5">K26/(D26*E26)</f>
        <v>-4.5936395759717377E-2</v>
      </c>
      <c r="M26" s="26">
        <v>41732</v>
      </c>
      <c r="N26" s="26">
        <v>41765</v>
      </c>
    </row>
    <row r="27" spans="2:15">
      <c r="B27" s="3">
        <v>5</v>
      </c>
      <c r="C27" s="4" t="s">
        <v>16</v>
      </c>
      <c r="D27" s="9">
        <v>280</v>
      </c>
      <c r="E27" s="53">
        <v>53.9</v>
      </c>
      <c r="F27" s="6">
        <v>0</v>
      </c>
      <c r="G27" s="6">
        <v>54.35</v>
      </c>
      <c r="H27" s="6"/>
      <c r="I27" s="6"/>
      <c r="J27" s="7"/>
      <c r="K27" s="6">
        <f t="shared" si="4"/>
        <v>126.0000000000008</v>
      </c>
      <c r="L27" s="10">
        <f t="shared" si="5"/>
        <v>8.3487940630798309E-3</v>
      </c>
      <c r="M27" s="26">
        <v>41732</v>
      </c>
      <c r="N27" s="26">
        <v>41765</v>
      </c>
    </row>
    <row r="28" spans="2:15">
      <c r="B28" s="3">
        <v>6</v>
      </c>
      <c r="C28" s="4" t="s">
        <v>18</v>
      </c>
      <c r="D28" s="9">
        <v>110</v>
      </c>
      <c r="E28" s="53">
        <v>136</v>
      </c>
      <c r="F28" s="6">
        <v>0</v>
      </c>
      <c r="G28" s="6">
        <v>133.69999999999999</v>
      </c>
      <c r="H28" s="6"/>
      <c r="I28" s="6"/>
      <c r="J28" s="7"/>
      <c r="K28" s="6">
        <f t="shared" si="4"/>
        <v>-253.00000000000125</v>
      </c>
      <c r="L28" s="10">
        <f t="shared" si="5"/>
        <v>-1.6911764705882435E-2</v>
      </c>
      <c r="M28" s="26">
        <v>41732</v>
      </c>
      <c r="N28" s="26">
        <v>41765</v>
      </c>
    </row>
    <row r="29" spans="2:15">
      <c r="B29" s="3">
        <v>7</v>
      </c>
      <c r="C29" s="4" t="s">
        <v>11</v>
      </c>
      <c r="D29" s="9">
        <v>115</v>
      </c>
      <c r="E29" s="53">
        <v>133</v>
      </c>
      <c r="F29" s="6">
        <v>0</v>
      </c>
      <c r="G29" s="6">
        <v>203.3</v>
      </c>
      <c r="H29" s="6"/>
      <c r="I29" s="6"/>
      <c r="J29" s="7"/>
      <c r="K29" s="6">
        <f t="shared" ref="K29:K32" si="6">(G29-E29)*D29</f>
        <v>8084.5000000000009</v>
      </c>
      <c r="L29" s="10">
        <f t="shared" ref="L29:L32" si="7">K29/(D29*E29)</f>
        <v>0.52857142857142858</v>
      </c>
      <c r="M29" s="26">
        <v>41732</v>
      </c>
      <c r="N29" s="26">
        <v>41780</v>
      </c>
    </row>
    <row r="30" spans="2:15">
      <c r="B30" s="3">
        <v>8</v>
      </c>
      <c r="C30" s="4" t="s">
        <v>12</v>
      </c>
      <c r="D30" s="9">
        <v>90</v>
      </c>
      <c r="E30" s="53">
        <v>171</v>
      </c>
      <c r="F30" s="6">
        <v>0</v>
      </c>
      <c r="G30" s="6">
        <v>197</v>
      </c>
      <c r="H30" s="6"/>
      <c r="I30" s="6"/>
      <c r="J30" s="7"/>
      <c r="K30" s="6">
        <f t="shared" si="6"/>
        <v>2340</v>
      </c>
      <c r="L30" s="10">
        <f t="shared" si="7"/>
        <v>0.15204678362573099</v>
      </c>
      <c r="M30" s="26">
        <v>41732</v>
      </c>
      <c r="N30" s="26">
        <v>41780</v>
      </c>
    </row>
    <row r="31" spans="2:15">
      <c r="B31" s="3">
        <v>9</v>
      </c>
      <c r="C31" s="4" t="s">
        <v>17</v>
      </c>
      <c r="D31" s="9">
        <v>900</v>
      </c>
      <c r="E31" s="53">
        <v>17</v>
      </c>
      <c r="F31" s="6">
        <v>0</v>
      </c>
      <c r="G31" s="6">
        <v>24.9</v>
      </c>
      <c r="H31" s="6"/>
      <c r="I31" s="6"/>
      <c r="J31" s="7"/>
      <c r="K31" s="6">
        <f t="shared" si="6"/>
        <v>7109.9999999999991</v>
      </c>
      <c r="L31" s="10">
        <f t="shared" si="7"/>
        <v>0.46470588235294114</v>
      </c>
      <c r="M31" s="26">
        <v>41732</v>
      </c>
      <c r="N31" s="26">
        <v>41780</v>
      </c>
    </row>
    <row r="32" spans="2:15">
      <c r="B32" s="3">
        <v>10</v>
      </c>
      <c r="C32" s="4" t="s">
        <v>31</v>
      </c>
      <c r="D32" s="9">
        <v>2100</v>
      </c>
      <c r="E32" s="53">
        <v>7.25</v>
      </c>
      <c r="F32" s="6">
        <v>0</v>
      </c>
      <c r="G32" s="6">
        <v>12.5</v>
      </c>
      <c r="H32" s="6"/>
      <c r="I32" s="6"/>
      <c r="J32" s="7"/>
      <c r="K32" s="6">
        <f t="shared" si="6"/>
        <v>11025</v>
      </c>
      <c r="L32" s="10">
        <f t="shared" si="7"/>
        <v>0.72413793103448276</v>
      </c>
      <c r="M32" s="26">
        <v>41765</v>
      </c>
      <c r="N32" s="26">
        <v>41780</v>
      </c>
    </row>
    <row r="33" spans="2:15">
      <c r="B33" s="3">
        <v>11</v>
      </c>
      <c r="C33" s="4" t="s">
        <v>38</v>
      </c>
      <c r="D33" s="9">
        <v>500</v>
      </c>
      <c r="E33" s="53">
        <v>31.9</v>
      </c>
      <c r="F33" s="6">
        <v>0</v>
      </c>
      <c r="G33" s="6">
        <v>33.1</v>
      </c>
      <c r="H33" s="6"/>
      <c r="I33" s="6"/>
      <c r="J33" s="7"/>
      <c r="K33" s="6">
        <f t="shared" ref="K33:K37" si="8">(G33-E33)*D33</f>
        <v>600.00000000000136</v>
      </c>
      <c r="L33" s="10">
        <f t="shared" ref="L33:L37" si="9">K33/(D33*E33)</f>
        <v>3.7617554858934255E-2</v>
      </c>
      <c r="M33" s="26">
        <v>41782</v>
      </c>
      <c r="N33" s="26">
        <v>41806</v>
      </c>
    </row>
    <row r="34" spans="2:15">
      <c r="B34" s="3">
        <v>12</v>
      </c>
      <c r="C34" s="4" t="s">
        <v>40</v>
      </c>
      <c r="D34" s="9">
        <v>55</v>
      </c>
      <c r="E34" s="53">
        <v>280</v>
      </c>
      <c r="F34" s="6">
        <v>0</v>
      </c>
      <c r="G34" s="6">
        <v>276</v>
      </c>
      <c r="H34" s="6"/>
      <c r="I34" s="6"/>
      <c r="J34" s="7"/>
      <c r="K34" s="6">
        <f t="shared" si="8"/>
        <v>-220</v>
      </c>
      <c r="L34" s="10">
        <f t="shared" si="9"/>
        <v>-1.4285714285714285E-2</v>
      </c>
      <c r="M34" s="26">
        <v>41782</v>
      </c>
      <c r="N34" s="26">
        <v>41806</v>
      </c>
    </row>
    <row r="35" spans="2:15">
      <c r="B35" s="3">
        <v>13</v>
      </c>
      <c r="C35" s="4" t="s">
        <v>41</v>
      </c>
      <c r="D35" s="9">
        <v>3200</v>
      </c>
      <c r="E35" s="53">
        <v>4.7</v>
      </c>
      <c r="F35" s="6">
        <v>0</v>
      </c>
      <c r="G35" s="6">
        <v>7</v>
      </c>
      <c r="H35" s="6"/>
      <c r="I35" s="6"/>
      <c r="J35" s="7"/>
      <c r="K35" s="6">
        <f t="shared" si="8"/>
        <v>7359.9999999999991</v>
      </c>
      <c r="L35" s="10">
        <f t="shared" si="9"/>
        <v>0.4893617021276595</v>
      </c>
      <c r="M35" s="26">
        <v>41782</v>
      </c>
      <c r="N35" s="26">
        <v>41806</v>
      </c>
    </row>
    <row r="36" spans="2:15">
      <c r="B36" s="3">
        <v>14</v>
      </c>
      <c r="C36" s="4" t="s">
        <v>45</v>
      </c>
      <c r="D36" s="9">
        <v>220</v>
      </c>
      <c r="E36" s="53">
        <v>68.5</v>
      </c>
      <c r="F36" s="6">
        <v>0</v>
      </c>
      <c r="G36" s="6">
        <v>81.3</v>
      </c>
      <c r="H36" s="6"/>
      <c r="I36" s="6"/>
      <c r="J36" s="7"/>
      <c r="K36" s="6">
        <f t="shared" si="8"/>
        <v>2815.9999999999995</v>
      </c>
      <c r="L36" s="10">
        <f t="shared" si="9"/>
        <v>0.1868613138686131</v>
      </c>
      <c r="M36" s="26">
        <v>41786</v>
      </c>
      <c r="N36" s="26">
        <v>41806</v>
      </c>
    </row>
    <row r="37" spans="2:15">
      <c r="B37" s="3">
        <v>15</v>
      </c>
      <c r="C37" s="4" t="s">
        <v>46</v>
      </c>
      <c r="D37" s="9">
        <v>240</v>
      </c>
      <c r="E37" s="53">
        <v>63.7</v>
      </c>
      <c r="F37" s="6">
        <v>0</v>
      </c>
      <c r="G37" s="6">
        <v>69.5</v>
      </c>
      <c r="H37" s="6"/>
      <c r="I37" s="6"/>
      <c r="J37" s="7"/>
      <c r="K37" s="6">
        <f t="shared" si="8"/>
        <v>1391.9999999999993</v>
      </c>
      <c r="L37" s="10">
        <f t="shared" si="9"/>
        <v>9.1051805337519581E-2</v>
      </c>
      <c r="M37" s="26">
        <v>41793</v>
      </c>
      <c r="N37" s="26">
        <v>41806</v>
      </c>
    </row>
    <row r="38" spans="2:15">
      <c r="B38" s="3">
        <v>16</v>
      </c>
      <c r="C38" s="4" t="s">
        <v>20</v>
      </c>
      <c r="D38" s="9">
        <v>30</v>
      </c>
      <c r="E38" s="53">
        <v>555</v>
      </c>
      <c r="F38" s="6">
        <v>0</v>
      </c>
      <c r="G38" s="6">
        <v>619.75</v>
      </c>
      <c r="H38" s="6"/>
      <c r="I38" s="6"/>
      <c r="J38" s="7"/>
      <c r="K38" s="6">
        <f t="shared" ref="K38:K42" si="10">(G38-E38)*D38</f>
        <v>1942.5</v>
      </c>
      <c r="L38" s="10">
        <f t="shared" ref="L38:L42" si="11">K38/(D38*E38)</f>
        <v>0.11666666666666667</v>
      </c>
      <c r="M38" s="26">
        <v>41732</v>
      </c>
      <c r="N38" s="26">
        <v>41813</v>
      </c>
      <c r="O38" s="27">
        <v>700</v>
      </c>
    </row>
    <row r="39" spans="2:15">
      <c r="B39" s="3">
        <v>17</v>
      </c>
      <c r="C39" s="4" t="s">
        <v>33</v>
      </c>
      <c r="D39" s="9">
        <v>165</v>
      </c>
      <c r="E39" s="53">
        <v>93</v>
      </c>
      <c r="F39" s="6">
        <v>0</v>
      </c>
      <c r="G39" s="6">
        <v>116.6</v>
      </c>
      <c r="H39" s="6"/>
      <c r="I39" s="6"/>
      <c r="J39" s="7"/>
      <c r="K39" s="6">
        <f t="shared" si="10"/>
        <v>3893.9999999999991</v>
      </c>
      <c r="L39" s="10">
        <f t="shared" si="11"/>
        <v>0.25376344086021502</v>
      </c>
      <c r="M39" s="26">
        <v>41765</v>
      </c>
      <c r="N39" s="26">
        <v>41813</v>
      </c>
      <c r="O39" s="27" t="s">
        <v>35</v>
      </c>
    </row>
    <row r="40" spans="2:15">
      <c r="B40" s="3">
        <v>18</v>
      </c>
      <c r="C40" s="4" t="s">
        <v>36</v>
      </c>
      <c r="D40" s="9">
        <v>1100</v>
      </c>
      <c r="E40" s="53">
        <v>13.9</v>
      </c>
      <c r="F40" s="6">
        <v>0</v>
      </c>
      <c r="G40" s="6">
        <v>18.399999999999999</v>
      </c>
      <c r="H40" s="6"/>
      <c r="I40" s="6"/>
      <c r="J40" s="7"/>
      <c r="K40" s="6">
        <f t="shared" si="10"/>
        <v>4949.9999999999982</v>
      </c>
      <c r="L40" s="10">
        <f t="shared" si="11"/>
        <v>0.32374100719424448</v>
      </c>
      <c r="M40" s="26">
        <v>41780</v>
      </c>
      <c r="N40" s="26">
        <v>41813</v>
      </c>
    </row>
    <row r="41" spans="2:15">
      <c r="B41" s="3">
        <v>19</v>
      </c>
      <c r="C41" s="4" t="s">
        <v>39</v>
      </c>
      <c r="D41" s="9">
        <v>165</v>
      </c>
      <c r="E41" s="53">
        <v>92.7</v>
      </c>
      <c r="F41" s="6">
        <v>0</v>
      </c>
      <c r="G41" s="6">
        <v>83</v>
      </c>
      <c r="H41" s="6"/>
      <c r="I41" s="6"/>
      <c r="J41" s="7"/>
      <c r="K41" s="6">
        <f t="shared" si="10"/>
        <v>-1600.5000000000005</v>
      </c>
      <c r="L41" s="10">
        <f t="shared" si="11"/>
        <v>-0.10463861920172603</v>
      </c>
      <c r="M41" s="26">
        <v>41782</v>
      </c>
      <c r="N41" s="26">
        <v>41813</v>
      </c>
    </row>
    <row r="42" spans="2:15">
      <c r="B42" s="3">
        <v>20</v>
      </c>
      <c r="C42" s="4" t="s">
        <v>44</v>
      </c>
      <c r="D42" s="9">
        <v>52</v>
      </c>
      <c r="E42" s="53">
        <v>291</v>
      </c>
      <c r="F42" s="6">
        <v>0</v>
      </c>
      <c r="G42" s="6">
        <v>270.2</v>
      </c>
      <c r="H42" s="6"/>
      <c r="I42" s="6"/>
      <c r="J42" s="7"/>
      <c r="K42" s="6">
        <f t="shared" si="10"/>
        <v>-1081.6000000000006</v>
      </c>
      <c r="L42" s="10">
        <f t="shared" si="11"/>
        <v>-7.1477663230240587E-2</v>
      </c>
      <c r="M42" s="26">
        <v>41786</v>
      </c>
      <c r="N42" s="26">
        <v>41813</v>
      </c>
    </row>
    <row r="43" spans="2:15">
      <c r="B43" s="3">
        <v>21</v>
      </c>
      <c r="C43" s="4" t="s">
        <v>42</v>
      </c>
      <c r="D43" s="9">
        <v>7200</v>
      </c>
      <c r="E43" s="53">
        <v>2.1</v>
      </c>
      <c r="F43" s="6">
        <v>0</v>
      </c>
      <c r="G43" s="6">
        <v>7.95</v>
      </c>
      <c r="H43" s="6"/>
      <c r="I43" s="6"/>
      <c r="J43" s="7"/>
      <c r="K43" s="6">
        <f t="shared" ref="K43" si="12">(G43-E43)*D43</f>
        <v>42120</v>
      </c>
      <c r="L43" s="10">
        <f t="shared" ref="L43" si="13">K43/(D43*E43)</f>
        <v>2.7857142857142856</v>
      </c>
      <c r="M43" s="26">
        <v>41782</v>
      </c>
      <c r="N43" s="26">
        <v>41827</v>
      </c>
    </row>
    <row r="44" spans="2:15">
      <c r="B44" s="3">
        <v>22</v>
      </c>
      <c r="C44" s="4" t="s">
        <v>22</v>
      </c>
      <c r="D44" s="9">
        <v>250</v>
      </c>
      <c r="E44" s="53">
        <v>57.05</v>
      </c>
      <c r="F44" s="6">
        <v>0</v>
      </c>
      <c r="G44" s="6">
        <v>50.5</v>
      </c>
      <c r="H44" s="6"/>
      <c r="I44" s="6"/>
      <c r="J44" s="7"/>
      <c r="K44" s="6">
        <f t="shared" ref="K44:K46" si="14">(G44-E44)*D44</f>
        <v>-1637.4999999999993</v>
      </c>
      <c r="L44" s="10">
        <f t="shared" ref="L44:L46" si="15">K44/(D44*E44)</f>
        <v>-0.11481156879929881</v>
      </c>
      <c r="M44" s="26">
        <v>41732</v>
      </c>
      <c r="N44" s="26">
        <v>41848</v>
      </c>
    </row>
    <row r="45" spans="2:15">
      <c r="B45" s="3">
        <v>23</v>
      </c>
      <c r="C45" s="4" t="s">
        <v>32</v>
      </c>
      <c r="D45" s="9">
        <v>190</v>
      </c>
      <c r="E45" s="53">
        <v>81.05</v>
      </c>
      <c r="F45" s="6">
        <v>0</v>
      </c>
      <c r="G45" s="6">
        <v>118</v>
      </c>
      <c r="H45" s="6"/>
      <c r="I45" s="6"/>
      <c r="J45" s="7"/>
      <c r="K45" s="6">
        <f t="shared" si="14"/>
        <v>7020.5000000000009</v>
      </c>
      <c r="L45" s="10">
        <f t="shared" si="15"/>
        <v>0.45589142504626778</v>
      </c>
      <c r="M45" s="26">
        <v>41765</v>
      </c>
      <c r="N45" s="26">
        <v>41848</v>
      </c>
    </row>
    <row r="46" spans="2:15">
      <c r="B46" s="3">
        <v>24</v>
      </c>
      <c r="C46" s="28" t="s">
        <v>49</v>
      </c>
      <c r="D46" s="9">
        <v>80</v>
      </c>
      <c r="E46" s="53">
        <v>196.2</v>
      </c>
      <c r="F46" s="6">
        <v>0</v>
      </c>
      <c r="G46" s="6">
        <v>199.9</v>
      </c>
      <c r="H46" s="6"/>
      <c r="I46" s="6"/>
      <c r="J46" s="7"/>
      <c r="K46" s="6">
        <f t="shared" si="14"/>
        <v>296.00000000000136</v>
      </c>
      <c r="L46" s="10">
        <f t="shared" si="15"/>
        <v>1.8858307849133626E-2</v>
      </c>
      <c r="M46" s="26">
        <v>41814</v>
      </c>
      <c r="N46" s="26">
        <v>41848</v>
      </c>
    </row>
    <row r="47" spans="2:15">
      <c r="B47" s="3">
        <v>25</v>
      </c>
      <c r="C47" s="28" t="s">
        <v>54</v>
      </c>
      <c r="D47" s="9">
        <v>14</v>
      </c>
      <c r="E47" s="53">
        <v>1120</v>
      </c>
      <c r="F47" s="6">
        <v>0</v>
      </c>
      <c r="G47" s="6">
        <v>1240</v>
      </c>
      <c r="H47" s="6"/>
      <c r="I47" s="6"/>
      <c r="J47" s="7"/>
      <c r="K47" s="6">
        <f t="shared" ref="K47" si="16">(G47-E47)*D47</f>
        <v>1680</v>
      </c>
      <c r="L47" s="10">
        <f t="shared" ref="L47" si="17">K47/(D47*E47)</f>
        <v>0.10714285714285714</v>
      </c>
      <c r="M47" s="26">
        <v>41816</v>
      </c>
      <c r="N47" s="26">
        <v>41848</v>
      </c>
    </row>
    <row r="48" spans="2:15">
      <c r="B48" s="3">
        <v>26</v>
      </c>
      <c r="C48" s="4" t="s">
        <v>37</v>
      </c>
      <c r="D48" s="9">
        <v>11</v>
      </c>
      <c r="E48" s="53">
        <v>1476</v>
      </c>
      <c r="F48" s="6">
        <v>0</v>
      </c>
      <c r="G48" s="6">
        <v>2019.95</v>
      </c>
      <c r="H48" s="6"/>
      <c r="I48" s="6"/>
      <c r="J48" s="7"/>
      <c r="K48" s="6">
        <f t="shared" ref="K48:K53" si="18">(G48-E48)*D48</f>
        <v>5983.4500000000007</v>
      </c>
      <c r="L48" s="10">
        <f t="shared" ref="L48:L53" si="19">K48/(D48*E48)</f>
        <v>0.368529810298103</v>
      </c>
      <c r="M48" s="26">
        <v>41780</v>
      </c>
      <c r="N48" s="26">
        <v>41852</v>
      </c>
    </row>
    <row r="49" spans="2:15">
      <c r="B49" s="3">
        <v>27</v>
      </c>
      <c r="C49" s="28" t="s">
        <v>43</v>
      </c>
      <c r="D49" s="9">
        <v>370</v>
      </c>
      <c r="E49" s="53">
        <v>41.5</v>
      </c>
      <c r="F49" s="6">
        <v>0</v>
      </c>
      <c r="G49" s="6">
        <v>41.05</v>
      </c>
      <c r="H49" s="6"/>
      <c r="I49" s="6"/>
      <c r="J49" s="7"/>
      <c r="K49" s="6">
        <f t="shared" si="18"/>
        <v>-166.50000000000105</v>
      </c>
      <c r="L49" s="10">
        <f t="shared" si="19"/>
        <v>-1.0843373493975973E-2</v>
      </c>
      <c r="M49" s="26">
        <v>41786</v>
      </c>
      <c r="N49" s="26">
        <v>41852</v>
      </c>
    </row>
    <row r="50" spans="2:15">
      <c r="B50" s="3">
        <v>28</v>
      </c>
      <c r="C50" s="28" t="s">
        <v>48</v>
      </c>
      <c r="D50" s="9">
        <v>110</v>
      </c>
      <c r="E50" s="53">
        <v>137</v>
      </c>
      <c r="F50" s="6">
        <v>0</v>
      </c>
      <c r="G50" s="6">
        <v>155.5</v>
      </c>
      <c r="H50" s="6"/>
      <c r="I50" s="6"/>
      <c r="J50" s="7"/>
      <c r="K50" s="6">
        <f t="shared" si="18"/>
        <v>2035</v>
      </c>
      <c r="L50" s="10">
        <f t="shared" si="19"/>
        <v>0.13503649635036497</v>
      </c>
      <c r="M50" s="26">
        <v>41815</v>
      </c>
      <c r="N50" s="26">
        <v>41852</v>
      </c>
    </row>
    <row r="51" spans="2:15">
      <c r="B51" s="3">
        <v>29</v>
      </c>
      <c r="C51" s="28" t="s">
        <v>52</v>
      </c>
      <c r="D51" s="9">
        <v>30</v>
      </c>
      <c r="E51" s="53">
        <v>533.1</v>
      </c>
      <c r="F51" s="6">
        <v>0</v>
      </c>
      <c r="G51" s="6">
        <v>548</v>
      </c>
      <c r="H51" s="6"/>
      <c r="I51" s="6"/>
      <c r="J51" s="7"/>
      <c r="K51" s="6">
        <f t="shared" si="18"/>
        <v>446.99999999999932</v>
      </c>
      <c r="L51" s="10">
        <f t="shared" si="19"/>
        <v>2.7949728006002584E-2</v>
      </c>
      <c r="M51" s="26">
        <v>41815</v>
      </c>
      <c r="N51" s="26">
        <v>41852</v>
      </c>
    </row>
    <row r="52" spans="2:15">
      <c r="B52" s="3">
        <v>30</v>
      </c>
      <c r="C52" s="28" t="s">
        <v>56</v>
      </c>
      <c r="D52" s="9">
        <v>70</v>
      </c>
      <c r="E52" s="53">
        <v>219.9</v>
      </c>
      <c r="F52" s="6">
        <v>0</v>
      </c>
      <c r="G52" s="6">
        <v>221.95</v>
      </c>
      <c r="H52" s="6"/>
      <c r="I52" s="6"/>
      <c r="J52" s="7"/>
      <c r="K52" s="6">
        <f t="shared" si="18"/>
        <v>143.49999999999881</v>
      </c>
      <c r="L52" s="10">
        <f t="shared" si="19"/>
        <v>9.3224192814915091E-3</v>
      </c>
      <c r="M52" s="26">
        <v>41830</v>
      </c>
      <c r="N52" s="26">
        <v>41852</v>
      </c>
    </row>
    <row r="53" spans="2:15">
      <c r="B53" s="3">
        <v>31</v>
      </c>
      <c r="C53" s="28" t="s">
        <v>57</v>
      </c>
      <c r="D53" s="9">
        <v>90</v>
      </c>
      <c r="E53" s="53">
        <v>172</v>
      </c>
      <c r="F53" s="6">
        <v>0</v>
      </c>
      <c r="G53" s="6">
        <v>189.7</v>
      </c>
      <c r="H53" s="6"/>
      <c r="I53" s="6"/>
      <c r="J53" s="7"/>
      <c r="K53" s="6">
        <f t="shared" si="18"/>
        <v>1592.9999999999991</v>
      </c>
      <c r="L53" s="10">
        <f t="shared" si="19"/>
        <v>0.10290697674418599</v>
      </c>
      <c r="M53" s="26">
        <v>41830</v>
      </c>
      <c r="N53" s="26">
        <v>41852</v>
      </c>
    </row>
    <row r="54" spans="2:15">
      <c r="B54" s="3">
        <v>32</v>
      </c>
      <c r="C54" s="4" t="s">
        <v>19</v>
      </c>
      <c r="D54" s="9">
        <v>50</v>
      </c>
      <c r="E54" s="53">
        <v>289</v>
      </c>
      <c r="F54" s="6">
        <v>0</v>
      </c>
      <c r="G54" s="6">
        <v>377.5</v>
      </c>
      <c r="H54" s="6"/>
      <c r="I54" s="6"/>
      <c r="J54" s="7"/>
      <c r="K54" s="6">
        <f t="shared" ref="K54:K62" si="20">(G54-E54)*D54</f>
        <v>4425</v>
      </c>
      <c r="L54" s="10">
        <f t="shared" ref="L54:L62" si="21">K54/(D54*E54)</f>
        <v>0.30622837370242212</v>
      </c>
      <c r="M54" s="26">
        <v>41732</v>
      </c>
      <c r="N54" s="26">
        <v>41858</v>
      </c>
    </row>
    <row r="55" spans="2:15">
      <c r="B55" s="3">
        <v>33</v>
      </c>
      <c r="C55" s="28" t="s">
        <v>47</v>
      </c>
      <c r="D55" s="9">
        <v>200</v>
      </c>
      <c r="E55" s="53">
        <v>76.95</v>
      </c>
      <c r="F55" s="6">
        <v>0</v>
      </c>
      <c r="G55" s="6">
        <v>69.55</v>
      </c>
      <c r="H55" s="6"/>
      <c r="I55" s="6"/>
      <c r="J55" s="7"/>
      <c r="K55" s="6">
        <f t="shared" si="20"/>
        <v>-1480.0000000000011</v>
      </c>
      <c r="L55" s="10">
        <f t="shared" si="21"/>
        <v>-9.6166341780376946E-2</v>
      </c>
      <c r="M55" s="26">
        <v>41814</v>
      </c>
      <c r="N55" s="26">
        <v>41858</v>
      </c>
    </row>
    <row r="56" spans="2:15">
      <c r="B56" s="3">
        <v>34</v>
      </c>
      <c r="C56" s="28" t="s">
        <v>50</v>
      </c>
      <c r="D56" s="9">
        <v>16</v>
      </c>
      <c r="E56" s="53">
        <v>956.7</v>
      </c>
      <c r="F56" s="6">
        <v>0</v>
      </c>
      <c r="G56" s="6">
        <v>965.05</v>
      </c>
      <c r="H56" s="6"/>
      <c r="I56" s="6"/>
      <c r="J56" s="7"/>
      <c r="K56" s="6">
        <f t="shared" si="20"/>
        <v>133.59999999999854</v>
      </c>
      <c r="L56" s="10">
        <f t="shared" si="21"/>
        <v>8.7279188878435342E-3</v>
      </c>
      <c r="M56" s="26">
        <v>41815</v>
      </c>
      <c r="N56" s="26">
        <v>41858</v>
      </c>
    </row>
    <row r="57" spans="2:15">
      <c r="B57" s="3">
        <v>35</v>
      </c>
      <c r="C57" s="28" t="s">
        <v>51</v>
      </c>
      <c r="D57" s="9">
        <v>80</v>
      </c>
      <c r="E57" s="53">
        <v>199.9</v>
      </c>
      <c r="F57" s="6">
        <v>0</v>
      </c>
      <c r="G57" s="6">
        <v>195.5</v>
      </c>
      <c r="H57" s="6"/>
      <c r="I57" s="6"/>
      <c r="J57" s="7"/>
      <c r="K57" s="6">
        <f t="shared" si="20"/>
        <v>-352.00000000000045</v>
      </c>
      <c r="L57" s="10">
        <f t="shared" si="21"/>
        <v>-2.2011005502751403E-2</v>
      </c>
      <c r="M57" s="26">
        <v>41815</v>
      </c>
      <c r="N57" s="26">
        <v>41858</v>
      </c>
    </row>
    <row r="58" spans="2:15">
      <c r="B58" s="3">
        <v>36</v>
      </c>
      <c r="C58" s="28" t="s">
        <v>53</v>
      </c>
      <c r="D58" s="9">
        <v>650</v>
      </c>
      <c r="E58" s="53">
        <v>24</v>
      </c>
      <c r="F58" s="6">
        <v>0</v>
      </c>
      <c r="G58" s="6">
        <v>20.6</v>
      </c>
      <c r="H58" s="6"/>
      <c r="I58" s="6"/>
      <c r="J58" s="7"/>
      <c r="K58" s="6">
        <f t="shared" si="20"/>
        <v>-2209.9999999999991</v>
      </c>
      <c r="L58" s="10">
        <f t="shared" si="21"/>
        <v>-0.14166666666666661</v>
      </c>
      <c r="M58" s="26">
        <v>41815</v>
      </c>
      <c r="N58" s="26">
        <v>41858</v>
      </c>
    </row>
    <row r="59" spans="2:15">
      <c r="B59" s="3">
        <v>37</v>
      </c>
      <c r="C59" s="28" t="s">
        <v>38</v>
      </c>
      <c r="D59" s="9">
        <v>450</v>
      </c>
      <c r="E59" s="53">
        <v>33.700000000000003</v>
      </c>
      <c r="F59" s="6">
        <v>0</v>
      </c>
      <c r="G59" s="6">
        <v>31.2</v>
      </c>
      <c r="H59" s="6"/>
      <c r="I59" s="6"/>
      <c r="J59" s="7"/>
      <c r="K59" s="6">
        <f t="shared" si="20"/>
        <v>-1125.0000000000016</v>
      </c>
      <c r="L59" s="10">
        <f t="shared" si="21"/>
        <v>-7.4183976261127688E-2</v>
      </c>
      <c r="M59" s="26">
        <v>41816</v>
      </c>
      <c r="N59" s="26">
        <v>41858</v>
      </c>
    </row>
    <row r="60" spans="2:15">
      <c r="B60" s="3">
        <v>38</v>
      </c>
      <c r="C60" s="28" t="s">
        <v>36</v>
      </c>
      <c r="D60" s="9">
        <v>900</v>
      </c>
      <c r="E60" s="53">
        <v>17.399999999999999</v>
      </c>
      <c r="F60" s="6">
        <v>0</v>
      </c>
      <c r="G60" s="6">
        <v>15.4</v>
      </c>
      <c r="H60" s="6"/>
      <c r="I60" s="6"/>
      <c r="J60" s="7"/>
      <c r="K60" s="6">
        <f t="shared" si="20"/>
        <v>-1799.9999999999984</v>
      </c>
      <c r="L60" s="10">
        <f t="shared" si="21"/>
        <v>-0.1149425287356321</v>
      </c>
      <c r="M60" s="26">
        <v>41816</v>
      </c>
      <c r="N60" s="26">
        <v>41858</v>
      </c>
    </row>
    <row r="61" spans="2:15">
      <c r="B61" s="3">
        <v>39</v>
      </c>
      <c r="C61" s="28" t="s">
        <v>58</v>
      </c>
      <c r="D61" s="9">
        <v>170</v>
      </c>
      <c r="E61" s="53">
        <v>91.75</v>
      </c>
      <c r="F61" s="6">
        <v>0</v>
      </c>
      <c r="G61" s="6">
        <v>79.8</v>
      </c>
      <c r="H61" s="6"/>
      <c r="I61" s="6"/>
      <c r="J61" s="7"/>
      <c r="K61" s="6">
        <f t="shared" si="20"/>
        <v>-2031.5000000000005</v>
      </c>
      <c r="L61" s="10">
        <f t="shared" si="21"/>
        <v>-0.13024523160762946</v>
      </c>
      <c r="M61" s="26">
        <v>41829</v>
      </c>
      <c r="N61" s="26">
        <v>41858</v>
      </c>
    </row>
    <row r="62" spans="2:15">
      <c r="B62" s="3">
        <v>40</v>
      </c>
      <c r="C62" s="28" t="s">
        <v>55</v>
      </c>
      <c r="D62" s="9">
        <v>100</v>
      </c>
      <c r="E62" s="53">
        <v>155.44999999999999</v>
      </c>
      <c r="F62" s="6">
        <v>0</v>
      </c>
      <c r="G62" s="6">
        <v>153.6</v>
      </c>
      <c r="H62" s="6"/>
      <c r="I62" s="6"/>
      <c r="J62" s="7"/>
      <c r="K62" s="6">
        <f t="shared" si="20"/>
        <v>-184.99999999999943</v>
      </c>
      <c r="L62" s="10">
        <f t="shared" si="21"/>
        <v>-1.1900932775812122E-2</v>
      </c>
      <c r="M62" s="26">
        <v>41830</v>
      </c>
      <c r="N62" s="26">
        <v>41858</v>
      </c>
    </row>
    <row r="63" spans="2:15">
      <c r="B63" s="3">
        <v>41</v>
      </c>
      <c r="C63" s="28" t="s">
        <v>67</v>
      </c>
      <c r="D63" s="9">
        <v>450</v>
      </c>
      <c r="E63" s="53">
        <v>46</v>
      </c>
      <c r="F63" s="6">
        <f t="shared" ref="F63:F64" si="22">E63*D63</f>
        <v>20700</v>
      </c>
      <c r="G63">
        <v>62</v>
      </c>
      <c r="H63" s="6"/>
      <c r="I63" s="6"/>
      <c r="J63" s="7"/>
      <c r="K63" s="6">
        <f t="shared" ref="K63" si="23">(G63-E63)*D63</f>
        <v>7200</v>
      </c>
      <c r="L63" s="10">
        <f t="shared" ref="L63" si="24">K63/(D63*E63)</f>
        <v>0.34782608695652173</v>
      </c>
      <c r="M63" s="26">
        <v>41862</v>
      </c>
      <c r="N63" s="26">
        <v>41872</v>
      </c>
    </row>
    <row r="64" spans="2:15">
      <c r="B64" s="3">
        <v>42</v>
      </c>
      <c r="C64" s="28" t="s">
        <v>48</v>
      </c>
      <c r="D64" s="9">
        <v>120</v>
      </c>
      <c r="E64" s="5">
        <v>162.80000000000001</v>
      </c>
      <c r="F64" s="6">
        <f t="shared" si="22"/>
        <v>19536</v>
      </c>
      <c r="G64">
        <v>155</v>
      </c>
      <c r="H64" s="6"/>
      <c r="I64" s="6"/>
      <c r="J64" s="7"/>
      <c r="K64" s="6">
        <f t="shared" ref="K64" si="25">(G64-E64)*D64</f>
        <v>-936.00000000000136</v>
      </c>
      <c r="L64" s="10">
        <f t="shared" ref="L64" si="26">K64/(D64*E64)</f>
        <v>-4.7911547911547982E-2</v>
      </c>
      <c r="M64" s="26">
        <v>41862</v>
      </c>
      <c r="N64" s="26">
        <v>41877</v>
      </c>
      <c r="O64" s="33" t="s">
        <v>73</v>
      </c>
    </row>
    <row r="65" spans="2:15">
      <c r="B65" s="3">
        <v>43</v>
      </c>
      <c r="C65" s="4" t="s">
        <v>65</v>
      </c>
      <c r="D65" s="9">
        <v>20</v>
      </c>
      <c r="E65" s="5">
        <v>1015.95</v>
      </c>
      <c r="F65" s="6">
        <f>E65*D65</f>
        <v>20319</v>
      </c>
      <c r="G65">
        <v>1255.0999999999999</v>
      </c>
      <c r="H65" s="6"/>
      <c r="I65" s="6"/>
      <c r="J65" s="7"/>
      <c r="K65" s="6">
        <f t="shared" ref="K65" si="27">(G65-E65)*D65</f>
        <v>4782.9999999999973</v>
      </c>
      <c r="L65" s="10">
        <f t="shared" ref="L65" si="28">K65/(D65*E65)</f>
        <v>0.23539544268910859</v>
      </c>
      <c r="M65" s="26">
        <v>41862</v>
      </c>
      <c r="N65" s="26">
        <v>41886</v>
      </c>
      <c r="O65" s="33" t="s">
        <v>74</v>
      </c>
    </row>
    <row r="66" spans="2:15">
      <c r="B66" s="3">
        <v>44</v>
      </c>
      <c r="C66" s="4" t="s">
        <v>64</v>
      </c>
      <c r="D66" s="9">
        <v>60</v>
      </c>
      <c r="E66" s="5">
        <f>649.9/2</f>
        <v>324.95</v>
      </c>
      <c r="F66" s="6">
        <f t="shared" ref="F66:F81" si="29">E66*D66</f>
        <v>19497</v>
      </c>
      <c r="G66">
        <v>385.75</v>
      </c>
      <c r="H66" s="6"/>
      <c r="I66" s="6"/>
      <c r="J66" s="7"/>
      <c r="K66" s="6">
        <f t="shared" ref="K66:K69" si="30">(G66-E66)*D66</f>
        <v>3648.0000000000009</v>
      </c>
      <c r="L66" s="10">
        <f t="shared" ref="L66:L69" si="31">K66/(D66*E66)</f>
        <v>0.18710570857054937</v>
      </c>
      <c r="M66" s="26">
        <v>41862</v>
      </c>
      <c r="N66" s="26">
        <v>41912</v>
      </c>
      <c r="O66" s="33"/>
    </row>
    <row r="67" spans="2:15">
      <c r="B67" s="3">
        <v>45</v>
      </c>
      <c r="C67" s="28" t="s">
        <v>66</v>
      </c>
      <c r="D67" s="9">
        <v>50</v>
      </c>
      <c r="E67" s="5">
        <v>405.5</v>
      </c>
      <c r="F67" s="6">
        <f t="shared" si="29"/>
        <v>20275</v>
      </c>
      <c r="G67">
        <v>455.85</v>
      </c>
      <c r="H67" s="6"/>
      <c r="I67" s="6"/>
      <c r="J67" s="7"/>
      <c r="K67" s="6">
        <f t="shared" si="30"/>
        <v>2517.5000000000009</v>
      </c>
      <c r="L67" s="10">
        <f t="shared" si="31"/>
        <v>0.12416769420468562</v>
      </c>
      <c r="M67" s="26">
        <v>41862</v>
      </c>
      <c r="N67" s="26">
        <v>41912</v>
      </c>
      <c r="O67" s="33"/>
    </row>
    <row r="68" spans="2:15">
      <c r="B68" s="3">
        <v>46</v>
      </c>
      <c r="C68" s="28" t="s">
        <v>38</v>
      </c>
      <c r="D68" s="9">
        <v>600</v>
      </c>
      <c r="E68" s="5">
        <v>32.299999999999997</v>
      </c>
      <c r="F68" s="6">
        <f t="shared" si="29"/>
        <v>19380</v>
      </c>
      <c r="G68">
        <v>36.5</v>
      </c>
      <c r="H68" s="6"/>
      <c r="I68" s="6"/>
      <c r="J68" s="7"/>
      <c r="K68" s="6">
        <f t="shared" si="30"/>
        <v>2520.0000000000018</v>
      </c>
      <c r="L68" s="10">
        <f t="shared" si="31"/>
        <v>0.13003095975232207</v>
      </c>
      <c r="M68" s="26">
        <v>41862</v>
      </c>
      <c r="N68" s="26">
        <v>41912</v>
      </c>
      <c r="O68" s="33"/>
    </row>
    <row r="69" spans="2:15">
      <c r="B69" s="3">
        <v>47</v>
      </c>
      <c r="C69" s="28" t="s">
        <v>77</v>
      </c>
      <c r="D69" s="9">
        <v>13</v>
      </c>
      <c r="E69" s="53">
        <v>1485.05</v>
      </c>
      <c r="F69" s="6">
        <f t="shared" si="29"/>
        <v>19305.649999999998</v>
      </c>
      <c r="G69">
        <v>1579</v>
      </c>
      <c r="H69" s="6"/>
      <c r="I69" s="6"/>
      <c r="J69" s="7"/>
      <c r="K69" s="6">
        <f t="shared" si="30"/>
        <v>1221.3500000000006</v>
      </c>
      <c r="L69" s="10">
        <f t="shared" si="31"/>
        <v>6.326386316959029E-2</v>
      </c>
      <c r="M69" s="26">
        <v>41877</v>
      </c>
      <c r="N69" s="26">
        <v>41912</v>
      </c>
      <c r="O69" s="33"/>
    </row>
    <row r="70" spans="2:15">
      <c r="B70" s="3">
        <v>48</v>
      </c>
      <c r="C70" s="4" t="s">
        <v>32</v>
      </c>
      <c r="D70" s="9">
        <v>200</v>
      </c>
      <c r="E70" s="5">
        <v>101.3</v>
      </c>
      <c r="F70" s="6">
        <f t="shared" si="29"/>
        <v>20260</v>
      </c>
      <c r="G70">
        <v>106.8</v>
      </c>
      <c r="H70" s="6"/>
      <c r="I70" s="6"/>
      <c r="J70" s="7"/>
      <c r="K70" s="6">
        <f t="shared" ref="K70:K81" si="32">(G70-E70)*D70</f>
        <v>1100</v>
      </c>
      <c r="L70" s="10">
        <f t="shared" ref="L70:L81" si="33">K70/(D70*E70)</f>
        <v>5.4294175715695954E-2</v>
      </c>
      <c r="M70" s="26">
        <v>41862</v>
      </c>
      <c r="N70" s="26">
        <v>41920</v>
      </c>
      <c r="O70" s="33"/>
    </row>
    <row r="71" spans="2:15">
      <c r="B71" s="3">
        <v>49</v>
      </c>
      <c r="C71" s="28" t="s">
        <v>55</v>
      </c>
      <c r="D71" s="9">
        <v>130</v>
      </c>
      <c r="E71" s="5">
        <v>150.69999999999999</v>
      </c>
      <c r="F71" s="6">
        <f t="shared" si="29"/>
        <v>19591</v>
      </c>
      <c r="G71">
        <v>158</v>
      </c>
      <c r="H71" s="6"/>
      <c r="I71" s="6"/>
      <c r="J71" s="7"/>
      <c r="K71" s="6">
        <f t="shared" si="32"/>
        <v>949.00000000000148</v>
      </c>
      <c r="L71" s="10">
        <f t="shared" si="33"/>
        <v>4.8440610484406177E-2</v>
      </c>
      <c r="M71" s="26">
        <v>41862</v>
      </c>
      <c r="N71" s="26">
        <v>41920</v>
      </c>
      <c r="O71" s="33"/>
    </row>
    <row r="72" spans="2:15">
      <c r="B72" s="3">
        <v>50</v>
      </c>
      <c r="C72" s="28" t="s">
        <v>62</v>
      </c>
      <c r="D72" s="9">
        <v>75</v>
      </c>
      <c r="E72" s="5">
        <v>270.45</v>
      </c>
      <c r="F72" s="6">
        <f t="shared" si="29"/>
        <v>20283.75</v>
      </c>
      <c r="G72">
        <v>269.60000000000002</v>
      </c>
      <c r="H72" s="6"/>
      <c r="I72" s="6"/>
      <c r="J72" s="7"/>
      <c r="K72" s="6">
        <f t="shared" si="32"/>
        <v>-63.749999999997442</v>
      </c>
      <c r="L72" s="10">
        <f t="shared" si="33"/>
        <v>-3.1429099648732331E-3</v>
      </c>
      <c r="M72" s="26">
        <v>41862</v>
      </c>
      <c r="N72" s="26">
        <v>41920</v>
      </c>
      <c r="O72" s="33"/>
    </row>
    <row r="73" spans="2:15">
      <c r="B73" s="3">
        <v>51</v>
      </c>
      <c r="C73" s="28" t="s">
        <v>70</v>
      </c>
      <c r="D73" s="9">
        <v>170</v>
      </c>
      <c r="E73" s="5">
        <v>118</v>
      </c>
      <c r="F73" s="6">
        <f t="shared" si="29"/>
        <v>20060</v>
      </c>
      <c r="G73">
        <v>111.95</v>
      </c>
      <c r="H73" s="6"/>
      <c r="I73" s="6"/>
      <c r="J73" s="7"/>
      <c r="K73" s="6">
        <f t="shared" si="32"/>
        <v>-1028.4999999999995</v>
      </c>
      <c r="L73" s="10">
        <f t="shared" si="33"/>
        <v>-5.1271186440677942E-2</v>
      </c>
      <c r="M73" s="26">
        <v>41862</v>
      </c>
      <c r="N73" s="26">
        <v>41920</v>
      </c>
      <c r="O73" s="33"/>
    </row>
    <row r="74" spans="2:15">
      <c r="B74" s="3">
        <v>52</v>
      </c>
      <c r="C74" s="28" t="s">
        <v>69</v>
      </c>
      <c r="D74" s="9">
        <v>13</v>
      </c>
      <c r="E74" s="5">
        <v>1493</v>
      </c>
      <c r="F74" s="6">
        <f t="shared" si="29"/>
        <v>19409</v>
      </c>
      <c r="G74">
        <v>1739.65</v>
      </c>
      <c r="H74" s="6"/>
      <c r="I74" s="6"/>
      <c r="J74" s="7"/>
      <c r="K74" s="6">
        <f t="shared" si="32"/>
        <v>3206.4500000000012</v>
      </c>
      <c r="L74" s="10">
        <f t="shared" si="33"/>
        <v>0.16520428667113202</v>
      </c>
      <c r="M74" s="26">
        <v>41862</v>
      </c>
      <c r="N74" s="26">
        <v>41920</v>
      </c>
      <c r="O74" s="33"/>
    </row>
    <row r="75" spans="2:15">
      <c r="B75" s="3">
        <v>53</v>
      </c>
      <c r="C75" s="28" t="s">
        <v>63</v>
      </c>
      <c r="D75" s="9">
        <v>55</v>
      </c>
      <c r="E75" s="5">
        <v>368.7</v>
      </c>
      <c r="F75" s="6">
        <f t="shared" si="29"/>
        <v>20278.5</v>
      </c>
      <c r="G75">
        <v>392.7</v>
      </c>
      <c r="H75" s="6"/>
      <c r="I75" s="6"/>
      <c r="J75" s="7"/>
      <c r="K75" s="6">
        <f t="shared" si="32"/>
        <v>1320</v>
      </c>
      <c r="L75" s="10">
        <f t="shared" si="33"/>
        <v>6.5093572009764039E-2</v>
      </c>
      <c r="M75" s="26">
        <v>41862</v>
      </c>
      <c r="N75" s="26">
        <v>41920</v>
      </c>
      <c r="O75" s="33"/>
    </row>
    <row r="76" spans="2:15">
      <c r="B76" s="3">
        <v>54</v>
      </c>
      <c r="C76" s="4" t="s">
        <v>19</v>
      </c>
      <c r="D76" s="9">
        <v>55</v>
      </c>
      <c r="E76" s="5">
        <v>365.3</v>
      </c>
      <c r="F76" s="6">
        <f t="shared" si="29"/>
        <v>20091.5</v>
      </c>
      <c r="G76">
        <v>389</v>
      </c>
      <c r="H76" s="6"/>
      <c r="I76" s="6"/>
      <c r="J76" s="7"/>
      <c r="K76" s="6">
        <f t="shared" si="32"/>
        <v>1303.4999999999993</v>
      </c>
      <c r="L76" s="10">
        <f t="shared" si="33"/>
        <v>6.4878182315904698E-2</v>
      </c>
      <c r="M76" s="26">
        <v>41862</v>
      </c>
      <c r="N76" s="26">
        <v>41920</v>
      </c>
      <c r="O76" s="33"/>
    </row>
    <row r="77" spans="2:15">
      <c r="B77" s="3">
        <v>55</v>
      </c>
      <c r="C77" s="28" t="s">
        <v>53</v>
      </c>
      <c r="D77" s="9">
        <v>1500</v>
      </c>
      <c r="E77" s="5">
        <v>19.45</v>
      </c>
      <c r="F77" s="6">
        <f t="shared" si="29"/>
        <v>29175</v>
      </c>
      <c r="G77">
        <v>12.75</v>
      </c>
      <c r="H77" s="6"/>
      <c r="I77" s="6"/>
      <c r="J77" s="7"/>
      <c r="K77" s="6">
        <f t="shared" si="32"/>
        <v>-10049.999999999998</v>
      </c>
      <c r="L77" s="10">
        <f t="shared" si="33"/>
        <v>-0.34447300771208222</v>
      </c>
      <c r="M77" s="26">
        <v>41862</v>
      </c>
      <c r="N77" s="26">
        <v>41920</v>
      </c>
      <c r="O77" s="33"/>
    </row>
    <row r="78" spans="2:15">
      <c r="B78" s="3">
        <v>56</v>
      </c>
      <c r="C78" s="28" t="s">
        <v>36</v>
      </c>
      <c r="D78" s="9">
        <v>1000</v>
      </c>
      <c r="E78" s="5">
        <v>13.65</v>
      </c>
      <c r="F78" s="6">
        <f t="shared" si="29"/>
        <v>13650</v>
      </c>
      <c r="G78">
        <v>14.6</v>
      </c>
      <c r="H78" s="6"/>
      <c r="I78" s="6"/>
      <c r="J78" s="7"/>
      <c r="K78" s="6">
        <f t="shared" si="32"/>
        <v>949.99999999999932</v>
      </c>
      <c r="L78" s="10">
        <f t="shared" si="33"/>
        <v>6.9597069597069544E-2</v>
      </c>
      <c r="M78" s="26">
        <v>41862</v>
      </c>
      <c r="N78" s="26">
        <v>41920</v>
      </c>
      <c r="O78" s="33"/>
    </row>
    <row r="79" spans="2:15">
      <c r="B79" s="3">
        <v>57</v>
      </c>
      <c r="C79" s="28" t="s">
        <v>68</v>
      </c>
      <c r="D79" s="9">
        <v>80</v>
      </c>
      <c r="E79" s="5">
        <v>250</v>
      </c>
      <c r="F79" s="6">
        <f t="shared" si="29"/>
        <v>20000</v>
      </c>
      <c r="G79">
        <v>379.8</v>
      </c>
      <c r="H79" s="6"/>
      <c r="I79" s="6"/>
      <c r="J79" s="7"/>
      <c r="K79" s="6">
        <f t="shared" si="32"/>
        <v>10384</v>
      </c>
      <c r="L79" s="10">
        <f t="shared" si="33"/>
        <v>0.51919999999999999</v>
      </c>
      <c r="M79" s="26">
        <v>41862</v>
      </c>
      <c r="N79" s="26">
        <v>41920</v>
      </c>
      <c r="O79" s="33"/>
    </row>
    <row r="80" spans="2:15">
      <c r="B80" s="3">
        <v>58</v>
      </c>
      <c r="C80" s="54" t="s">
        <v>78</v>
      </c>
      <c r="D80" s="9">
        <v>220</v>
      </c>
      <c r="E80" s="53">
        <v>90</v>
      </c>
      <c r="F80" s="6">
        <f t="shared" si="29"/>
        <v>19800</v>
      </c>
      <c r="G80">
        <v>78.2</v>
      </c>
      <c r="H80" s="6"/>
      <c r="I80" s="6"/>
      <c r="J80" s="7"/>
      <c r="K80" s="6">
        <f t="shared" si="32"/>
        <v>-2595.9999999999995</v>
      </c>
      <c r="L80" s="10">
        <f t="shared" si="33"/>
        <v>-0.13111111111111109</v>
      </c>
      <c r="M80" s="26">
        <v>41883</v>
      </c>
      <c r="N80" s="26">
        <v>41920</v>
      </c>
      <c r="O80" s="33"/>
    </row>
    <row r="81" spans="2:15">
      <c r="B81" s="3">
        <v>59</v>
      </c>
      <c r="C81" s="54" t="s">
        <v>79</v>
      </c>
      <c r="D81" s="9">
        <v>24</v>
      </c>
      <c r="E81" s="53">
        <v>865.55</v>
      </c>
      <c r="F81" s="6">
        <f t="shared" si="29"/>
        <v>20773.199999999997</v>
      </c>
      <c r="G81">
        <v>806.1</v>
      </c>
      <c r="H81" s="6"/>
      <c r="I81" s="6"/>
      <c r="J81" s="7"/>
      <c r="K81" s="6">
        <f t="shared" si="32"/>
        <v>-1426.7999999999984</v>
      </c>
      <c r="L81" s="10">
        <f t="shared" si="33"/>
        <v>-6.8684651377736633E-2</v>
      </c>
      <c r="M81" s="26">
        <v>41890</v>
      </c>
      <c r="N81" s="26">
        <v>41920</v>
      </c>
      <c r="O81" s="33"/>
    </row>
    <row r="82" spans="2:15">
      <c r="B82" s="3"/>
      <c r="C82" s="11"/>
      <c r="D82" s="6"/>
      <c r="E82" s="11"/>
      <c r="F82" s="6"/>
      <c r="G82" s="6"/>
      <c r="H82" s="6"/>
      <c r="I82" s="6"/>
      <c r="J82" s="6"/>
      <c r="K82" s="6"/>
      <c r="L82" s="8"/>
      <c r="M82" s="6"/>
      <c r="N82" s="6"/>
    </row>
    <row r="83" spans="2:15" ht="15.75" thickBot="1">
      <c r="B83" s="12"/>
      <c r="C83" s="13"/>
      <c r="D83" s="13"/>
      <c r="E83" s="14"/>
      <c r="F83" s="15"/>
      <c r="G83" s="14"/>
      <c r="H83" s="14"/>
      <c r="I83" s="14"/>
      <c r="J83" s="14"/>
      <c r="K83" s="14">
        <f>SUM(K23:K82)</f>
        <v>151173.70000000001</v>
      </c>
      <c r="L83" s="16"/>
      <c r="M83" s="14"/>
      <c r="N83" s="14"/>
    </row>
    <row r="84" spans="2:15">
      <c r="C84" t="s">
        <v>28</v>
      </c>
    </row>
    <row r="85" spans="2:15">
      <c r="C85" t="s">
        <v>60</v>
      </c>
    </row>
  </sheetData>
  <mergeCells count="3">
    <mergeCell ref="I7:J7"/>
    <mergeCell ref="K7:L7"/>
    <mergeCell ref="J2:M4"/>
  </mergeCells>
  <conditionalFormatting sqref="I63:J81 I9:J19">
    <cfRule type="cellIs" dxfId="4" priority="13" operator="lessThan">
      <formula>0</formula>
    </cfRule>
  </conditionalFormatting>
  <conditionalFormatting sqref="I9:J1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17:J1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45"/>
  <sheetViews>
    <sheetView topLeftCell="A19" workbookViewId="0">
      <selection activeCell="I34" sqref="I34"/>
    </sheetView>
  </sheetViews>
  <sheetFormatPr defaultRowHeight="15"/>
  <cols>
    <col min="2" max="2" width="18.5703125" style="32" customWidth="1"/>
  </cols>
  <sheetData>
    <row r="1" spans="1:29">
      <c r="H1" t="s">
        <v>71</v>
      </c>
      <c r="AB1" t="s">
        <v>72</v>
      </c>
    </row>
    <row r="2" spans="1:29">
      <c r="H2">
        <v>3</v>
      </c>
      <c r="I2">
        <v>4</v>
      </c>
      <c r="J2">
        <v>7</v>
      </c>
      <c r="K2">
        <v>8</v>
      </c>
      <c r="L2">
        <v>9</v>
      </c>
      <c r="M2">
        <v>10</v>
      </c>
      <c r="N2">
        <v>11</v>
      </c>
      <c r="O2">
        <v>14</v>
      </c>
      <c r="P2">
        <v>15</v>
      </c>
      <c r="Q2">
        <v>16</v>
      </c>
      <c r="R2">
        <v>17</v>
      </c>
      <c r="S2">
        <v>18</v>
      </c>
      <c r="T2">
        <v>21</v>
      </c>
      <c r="U2">
        <v>22</v>
      </c>
      <c r="V2">
        <v>23</v>
      </c>
      <c r="W2">
        <v>24</v>
      </c>
      <c r="X2">
        <v>25</v>
      </c>
      <c r="Y2">
        <v>28</v>
      </c>
      <c r="Z2">
        <v>29</v>
      </c>
      <c r="AA2">
        <v>30</v>
      </c>
      <c r="AB2">
        <v>1</v>
      </c>
      <c r="AC2">
        <v>2</v>
      </c>
    </row>
    <row r="3" spans="1:29">
      <c r="A3" s="3">
        <v>1</v>
      </c>
      <c r="B3" s="30" t="s">
        <v>14</v>
      </c>
      <c r="C3" s="9">
        <v>50</v>
      </c>
      <c r="D3" s="5">
        <v>300</v>
      </c>
      <c r="E3" s="6">
        <f>C3*D3</f>
        <v>15000</v>
      </c>
      <c r="F3" s="26">
        <v>41732</v>
      </c>
      <c r="G3" s="26">
        <v>41740</v>
      </c>
    </row>
    <row r="4" spans="1:29">
      <c r="A4" s="3">
        <v>2</v>
      </c>
      <c r="B4" s="30" t="s">
        <v>21</v>
      </c>
      <c r="C4" s="9">
        <v>2000</v>
      </c>
      <c r="D4" s="5">
        <v>7.3</v>
      </c>
      <c r="E4" s="6">
        <f t="shared" ref="E4:E42" si="0">C4*D4</f>
        <v>14600</v>
      </c>
      <c r="F4" s="26">
        <v>41732</v>
      </c>
      <c r="G4" s="26">
        <v>41758</v>
      </c>
    </row>
    <row r="5" spans="1:29">
      <c r="A5" s="3">
        <v>3</v>
      </c>
      <c r="B5" s="30" t="s">
        <v>15</v>
      </c>
      <c r="C5" s="9">
        <v>40</v>
      </c>
      <c r="D5" s="5">
        <v>373</v>
      </c>
      <c r="E5" s="6">
        <f t="shared" si="0"/>
        <v>14920</v>
      </c>
      <c r="F5" s="26">
        <v>41732</v>
      </c>
      <c r="G5" s="26">
        <v>41759</v>
      </c>
    </row>
    <row r="6" spans="1:29">
      <c r="A6" s="3">
        <v>4</v>
      </c>
      <c r="B6" s="30" t="s">
        <v>13</v>
      </c>
      <c r="C6" s="9">
        <v>350</v>
      </c>
      <c r="D6" s="5">
        <v>42.45</v>
      </c>
      <c r="E6" s="6">
        <f t="shared" si="0"/>
        <v>14857.500000000002</v>
      </c>
      <c r="F6" s="26">
        <v>41732</v>
      </c>
      <c r="G6" s="26">
        <v>41765</v>
      </c>
    </row>
    <row r="7" spans="1:29">
      <c r="A7" s="3">
        <v>5</v>
      </c>
      <c r="B7" s="30" t="s">
        <v>16</v>
      </c>
      <c r="C7" s="9">
        <v>280</v>
      </c>
      <c r="D7" s="5">
        <v>53.9</v>
      </c>
      <c r="E7" s="6">
        <f t="shared" si="0"/>
        <v>15092</v>
      </c>
      <c r="F7" s="26">
        <v>41732</v>
      </c>
      <c r="G7" s="26">
        <v>41765</v>
      </c>
    </row>
    <row r="8" spans="1:29">
      <c r="A8" s="3">
        <v>6</v>
      </c>
      <c r="B8" s="30" t="s">
        <v>18</v>
      </c>
      <c r="C8" s="9">
        <v>110</v>
      </c>
      <c r="D8" s="5">
        <v>136</v>
      </c>
      <c r="E8" s="6">
        <f t="shared" si="0"/>
        <v>14960</v>
      </c>
      <c r="F8" s="26">
        <v>41732</v>
      </c>
      <c r="G8" s="26">
        <v>41765</v>
      </c>
    </row>
    <row r="9" spans="1:29">
      <c r="A9" s="3">
        <v>7</v>
      </c>
      <c r="B9" s="30" t="s">
        <v>11</v>
      </c>
      <c r="C9" s="9">
        <v>115</v>
      </c>
      <c r="D9" s="5">
        <v>133</v>
      </c>
      <c r="E9" s="6">
        <f t="shared" si="0"/>
        <v>15295</v>
      </c>
      <c r="F9" s="26">
        <v>41732</v>
      </c>
      <c r="G9" s="26">
        <v>41780</v>
      </c>
    </row>
    <row r="10" spans="1:29">
      <c r="A10" s="3">
        <v>8</v>
      </c>
      <c r="B10" s="30" t="s">
        <v>12</v>
      </c>
      <c r="C10" s="9">
        <v>90</v>
      </c>
      <c r="D10" s="5">
        <v>171</v>
      </c>
      <c r="E10" s="6">
        <f t="shared" si="0"/>
        <v>15390</v>
      </c>
      <c r="F10" s="26">
        <v>41732</v>
      </c>
      <c r="G10" s="26">
        <v>41780</v>
      </c>
    </row>
    <row r="11" spans="1:29">
      <c r="A11" s="3">
        <v>9</v>
      </c>
      <c r="B11" s="30" t="s">
        <v>17</v>
      </c>
      <c r="C11" s="9">
        <v>900</v>
      </c>
      <c r="D11" s="5">
        <v>17</v>
      </c>
      <c r="E11" s="6">
        <f t="shared" si="0"/>
        <v>15300</v>
      </c>
      <c r="F11" s="26">
        <v>41732</v>
      </c>
      <c r="G11" s="26">
        <v>41780</v>
      </c>
    </row>
    <row r="12" spans="1:29">
      <c r="A12" s="3">
        <v>10</v>
      </c>
      <c r="B12" s="30" t="s">
        <v>31</v>
      </c>
      <c r="C12" s="9">
        <v>2100</v>
      </c>
      <c r="D12" s="5">
        <v>7.25</v>
      </c>
      <c r="E12" s="6">
        <f t="shared" si="0"/>
        <v>15225</v>
      </c>
      <c r="F12" s="26">
        <v>41765</v>
      </c>
      <c r="G12" s="26">
        <v>41780</v>
      </c>
    </row>
    <row r="13" spans="1:29">
      <c r="A13" s="3">
        <v>11</v>
      </c>
      <c r="B13" s="30" t="s">
        <v>38</v>
      </c>
      <c r="C13" s="9">
        <v>500</v>
      </c>
      <c r="D13" s="5">
        <v>31.9</v>
      </c>
      <c r="E13" s="6">
        <f t="shared" si="0"/>
        <v>15950</v>
      </c>
      <c r="F13" s="26">
        <v>41782</v>
      </c>
      <c r="G13" s="26">
        <v>41806</v>
      </c>
    </row>
    <row r="14" spans="1:29">
      <c r="A14" s="3">
        <v>12</v>
      </c>
      <c r="B14" s="30" t="s">
        <v>40</v>
      </c>
      <c r="C14" s="9">
        <v>55</v>
      </c>
      <c r="D14" s="5">
        <v>280</v>
      </c>
      <c r="E14" s="6">
        <f t="shared" si="0"/>
        <v>15400</v>
      </c>
      <c r="F14" s="26">
        <v>41782</v>
      </c>
      <c r="G14" s="26">
        <v>41806</v>
      </c>
    </row>
    <row r="15" spans="1:29">
      <c r="A15" s="3">
        <v>13</v>
      </c>
      <c r="B15" s="30" t="s">
        <v>41</v>
      </c>
      <c r="C15" s="9">
        <v>3200</v>
      </c>
      <c r="D15" s="5">
        <v>4.7</v>
      </c>
      <c r="E15" s="6">
        <f t="shared" si="0"/>
        <v>15040</v>
      </c>
      <c r="F15" s="26">
        <v>41782</v>
      </c>
      <c r="G15" s="26">
        <v>41806</v>
      </c>
    </row>
    <row r="16" spans="1:29">
      <c r="A16" s="3">
        <v>14</v>
      </c>
      <c r="B16" s="30" t="s">
        <v>45</v>
      </c>
      <c r="C16" s="9">
        <v>220</v>
      </c>
      <c r="D16" s="5">
        <v>68.5</v>
      </c>
      <c r="E16" s="6">
        <f t="shared" si="0"/>
        <v>15070</v>
      </c>
      <c r="F16" s="26">
        <v>41786</v>
      </c>
      <c r="G16" s="26">
        <v>41806</v>
      </c>
    </row>
    <row r="17" spans="1:7">
      <c r="A17" s="3">
        <v>15</v>
      </c>
      <c r="B17" s="30" t="s">
        <v>46</v>
      </c>
      <c r="C17" s="9">
        <v>240</v>
      </c>
      <c r="D17" s="5">
        <v>63.7</v>
      </c>
      <c r="E17" s="6">
        <f t="shared" si="0"/>
        <v>15288</v>
      </c>
      <c r="F17" s="26">
        <v>41793</v>
      </c>
      <c r="G17" s="26">
        <v>41806</v>
      </c>
    </row>
    <row r="18" spans="1:7">
      <c r="A18" s="3">
        <v>16</v>
      </c>
      <c r="B18" s="30" t="s">
        <v>20</v>
      </c>
      <c r="C18" s="9">
        <v>30</v>
      </c>
      <c r="D18" s="5">
        <v>555</v>
      </c>
      <c r="E18" s="6">
        <f t="shared" si="0"/>
        <v>16650</v>
      </c>
      <c r="F18" s="26">
        <v>41732</v>
      </c>
      <c r="G18" s="26">
        <v>41813</v>
      </c>
    </row>
    <row r="19" spans="1:7">
      <c r="A19" s="3">
        <v>17</v>
      </c>
      <c r="B19" s="30" t="s">
        <v>33</v>
      </c>
      <c r="C19" s="9">
        <v>165</v>
      </c>
      <c r="D19" s="5">
        <v>93</v>
      </c>
      <c r="E19" s="6">
        <f t="shared" si="0"/>
        <v>15345</v>
      </c>
      <c r="F19" s="26">
        <v>41765</v>
      </c>
      <c r="G19" s="26">
        <v>41813</v>
      </c>
    </row>
    <row r="20" spans="1:7">
      <c r="A20" s="3">
        <v>18</v>
      </c>
      <c r="B20" s="30" t="s">
        <v>36</v>
      </c>
      <c r="C20" s="9">
        <v>1100</v>
      </c>
      <c r="D20" s="5">
        <v>13.9</v>
      </c>
      <c r="E20" s="6">
        <f t="shared" si="0"/>
        <v>15290</v>
      </c>
      <c r="F20" s="26">
        <v>41780</v>
      </c>
      <c r="G20" s="26">
        <v>41813</v>
      </c>
    </row>
    <row r="21" spans="1:7">
      <c r="A21" s="3">
        <v>19</v>
      </c>
      <c r="B21" s="30" t="s">
        <v>39</v>
      </c>
      <c r="C21" s="9">
        <v>165</v>
      </c>
      <c r="D21" s="5">
        <v>92.7</v>
      </c>
      <c r="E21" s="6">
        <f t="shared" si="0"/>
        <v>15295.5</v>
      </c>
      <c r="F21" s="26">
        <v>41782</v>
      </c>
      <c r="G21" s="26">
        <v>41813</v>
      </c>
    </row>
    <row r="22" spans="1:7">
      <c r="A22" s="3">
        <v>20</v>
      </c>
      <c r="B22" s="30" t="s">
        <v>44</v>
      </c>
      <c r="C22" s="9">
        <v>52</v>
      </c>
      <c r="D22" s="5">
        <v>291</v>
      </c>
      <c r="E22" s="6">
        <f t="shared" si="0"/>
        <v>15132</v>
      </c>
      <c r="F22" s="26">
        <v>41786</v>
      </c>
      <c r="G22" s="26">
        <v>41813</v>
      </c>
    </row>
    <row r="23" spans="1:7">
      <c r="A23" s="3">
        <v>21</v>
      </c>
      <c r="B23" s="30" t="s">
        <v>42</v>
      </c>
      <c r="C23" s="9">
        <v>7200</v>
      </c>
      <c r="D23" s="5">
        <v>2.1</v>
      </c>
      <c r="E23" s="6">
        <f t="shared" si="0"/>
        <v>15120</v>
      </c>
      <c r="F23" s="26">
        <v>41782</v>
      </c>
      <c r="G23" s="26">
        <v>41827</v>
      </c>
    </row>
    <row r="24" spans="1:7">
      <c r="A24" s="3">
        <v>22</v>
      </c>
      <c r="B24" s="30" t="s">
        <v>22</v>
      </c>
      <c r="C24" s="9">
        <v>250</v>
      </c>
      <c r="D24" s="5">
        <v>57.05</v>
      </c>
      <c r="E24" s="6">
        <f t="shared" si="0"/>
        <v>14262.5</v>
      </c>
      <c r="F24" s="26">
        <v>41732</v>
      </c>
      <c r="G24" s="26">
        <v>41848</v>
      </c>
    </row>
    <row r="25" spans="1:7">
      <c r="A25" s="3">
        <v>23</v>
      </c>
      <c r="B25" s="30" t="s">
        <v>32</v>
      </c>
      <c r="C25" s="9">
        <v>190</v>
      </c>
      <c r="D25" s="5">
        <v>81.05</v>
      </c>
      <c r="E25" s="6">
        <f t="shared" si="0"/>
        <v>15399.5</v>
      </c>
      <c r="F25" s="26">
        <v>41765</v>
      </c>
      <c r="G25" s="26">
        <v>41848</v>
      </c>
    </row>
    <row r="26" spans="1:7">
      <c r="A26" s="3">
        <v>24</v>
      </c>
      <c r="B26" s="31" t="s">
        <v>49</v>
      </c>
      <c r="C26" s="9">
        <v>80</v>
      </c>
      <c r="D26" s="5">
        <v>196.2</v>
      </c>
      <c r="E26" s="6">
        <f t="shared" si="0"/>
        <v>15696</v>
      </c>
      <c r="F26" s="26">
        <v>41814</v>
      </c>
      <c r="G26" s="26">
        <v>41848</v>
      </c>
    </row>
    <row r="27" spans="1:7">
      <c r="A27" s="3">
        <v>25</v>
      </c>
      <c r="B27" s="31" t="s">
        <v>54</v>
      </c>
      <c r="C27" s="9">
        <v>14</v>
      </c>
      <c r="D27" s="5">
        <v>1120</v>
      </c>
      <c r="E27" s="6">
        <f t="shared" si="0"/>
        <v>15680</v>
      </c>
      <c r="F27" s="26">
        <v>41816</v>
      </c>
      <c r="G27" s="26">
        <v>41848</v>
      </c>
    </row>
    <row r="28" spans="1:7">
      <c r="A28" s="3">
        <v>26</v>
      </c>
      <c r="B28" s="30" t="s">
        <v>37</v>
      </c>
      <c r="C28" s="9">
        <v>11</v>
      </c>
      <c r="D28" s="5">
        <v>1476</v>
      </c>
      <c r="E28" s="6">
        <f t="shared" si="0"/>
        <v>16236</v>
      </c>
      <c r="F28" s="26">
        <v>41780</v>
      </c>
      <c r="G28" s="26">
        <v>41852</v>
      </c>
    </row>
    <row r="29" spans="1:7">
      <c r="A29" s="3">
        <v>27</v>
      </c>
      <c r="B29" s="31" t="s">
        <v>43</v>
      </c>
      <c r="C29" s="9">
        <v>370</v>
      </c>
      <c r="D29" s="5">
        <v>41.5</v>
      </c>
      <c r="E29" s="6">
        <f t="shared" si="0"/>
        <v>15355</v>
      </c>
      <c r="F29" s="26">
        <v>41786</v>
      </c>
      <c r="G29" s="26">
        <v>41852</v>
      </c>
    </row>
    <row r="30" spans="1:7">
      <c r="A30" s="3">
        <v>28</v>
      </c>
      <c r="B30" s="31" t="s">
        <v>48</v>
      </c>
      <c r="C30" s="9">
        <v>110</v>
      </c>
      <c r="D30" s="5">
        <v>137</v>
      </c>
      <c r="E30" s="6">
        <f t="shared" si="0"/>
        <v>15070</v>
      </c>
      <c r="F30" s="26">
        <v>41815</v>
      </c>
      <c r="G30" s="26">
        <v>41852</v>
      </c>
    </row>
    <row r="31" spans="1:7">
      <c r="A31" s="3">
        <v>29</v>
      </c>
      <c r="B31" s="31" t="s">
        <v>52</v>
      </c>
      <c r="C31" s="9">
        <v>30</v>
      </c>
      <c r="D31" s="5">
        <v>533.1</v>
      </c>
      <c r="E31" s="6">
        <f t="shared" si="0"/>
        <v>15993</v>
      </c>
      <c r="F31" s="26">
        <v>41815</v>
      </c>
      <c r="G31" s="26">
        <v>41852</v>
      </c>
    </row>
    <row r="32" spans="1:7">
      <c r="A32" s="3">
        <v>30</v>
      </c>
      <c r="B32" s="31" t="s">
        <v>56</v>
      </c>
      <c r="C32" s="9">
        <v>70</v>
      </c>
      <c r="D32" s="5">
        <v>219.9</v>
      </c>
      <c r="E32" s="6">
        <f t="shared" si="0"/>
        <v>15393</v>
      </c>
      <c r="F32" s="26">
        <v>41830</v>
      </c>
      <c r="G32" s="26">
        <v>41852</v>
      </c>
    </row>
    <row r="33" spans="1:9">
      <c r="A33" s="3">
        <v>31</v>
      </c>
      <c r="B33" s="31" t="s">
        <v>57</v>
      </c>
      <c r="C33" s="9">
        <v>90</v>
      </c>
      <c r="D33" s="5">
        <v>172</v>
      </c>
      <c r="E33" s="6">
        <f t="shared" si="0"/>
        <v>15480</v>
      </c>
      <c r="F33" s="26">
        <v>41830</v>
      </c>
      <c r="G33" s="26">
        <v>41852</v>
      </c>
    </row>
    <row r="34" spans="1:9">
      <c r="A34" s="3">
        <v>32</v>
      </c>
      <c r="B34" s="30" t="s">
        <v>19</v>
      </c>
      <c r="C34" s="9">
        <v>50</v>
      </c>
      <c r="D34" s="5">
        <v>289</v>
      </c>
      <c r="E34" s="6">
        <f t="shared" si="0"/>
        <v>14450</v>
      </c>
      <c r="F34" s="26">
        <v>41732</v>
      </c>
      <c r="G34" s="26">
        <v>41858</v>
      </c>
    </row>
    <row r="35" spans="1:9">
      <c r="A35" s="3">
        <v>33</v>
      </c>
      <c r="B35" s="31" t="s">
        <v>47</v>
      </c>
      <c r="C35" s="9">
        <v>200</v>
      </c>
      <c r="D35" s="5">
        <v>76.95</v>
      </c>
      <c r="E35" s="6">
        <f t="shared" si="0"/>
        <v>15390</v>
      </c>
      <c r="F35" s="26">
        <v>41814</v>
      </c>
      <c r="G35" s="26">
        <v>41858</v>
      </c>
    </row>
    <row r="36" spans="1:9">
      <c r="A36" s="3">
        <v>34</v>
      </c>
      <c r="B36" s="31" t="s">
        <v>50</v>
      </c>
      <c r="C36" s="9">
        <v>16</v>
      </c>
      <c r="D36" s="5">
        <v>956.7</v>
      </c>
      <c r="E36" s="6">
        <f t="shared" si="0"/>
        <v>15307.2</v>
      </c>
      <c r="F36" s="26">
        <v>41815</v>
      </c>
      <c r="G36" s="26">
        <v>41858</v>
      </c>
    </row>
    <row r="37" spans="1:9">
      <c r="A37" s="3">
        <v>35</v>
      </c>
      <c r="B37" s="31" t="s">
        <v>51</v>
      </c>
      <c r="C37" s="9">
        <v>80</v>
      </c>
      <c r="D37" s="5">
        <v>199.9</v>
      </c>
      <c r="E37" s="6">
        <f t="shared" si="0"/>
        <v>15992</v>
      </c>
      <c r="F37" s="26">
        <v>41815</v>
      </c>
      <c r="G37" s="26">
        <v>41858</v>
      </c>
    </row>
    <row r="38" spans="1:9">
      <c r="A38" s="3">
        <v>36</v>
      </c>
      <c r="B38" s="31" t="s">
        <v>53</v>
      </c>
      <c r="C38" s="9">
        <v>650</v>
      </c>
      <c r="D38" s="5">
        <v>24</v>
      </c>
      <c r="E38" s="6">
        <f t="shared" si="0"/>
        <v>15600</v>
      </c>
      <c r="F38" s="26">
        <v>41815</v>
      </c>
      <c r="G38" s="26">
        <v>41858</v>
      </c>
    </row>
    <row r="39" spans="1:9">
      <c r="A39" s="3">
        <v>37</v>
      </c>
      <c r="B39" s="31" t="s">
        <v>38</v>
      </c>
      <c r="C39" s="9">
        <v>450</v>
      </c>
      <c r="D39" s="5">
        <v>33.700000000000003</v>
      </c>
      <c r="E39" s="6">
        <f t="shared" si="0"/>
        <v>15165.000000000002</v>
      </c>
      <c r="F39" s="26">
        <v>41816</v>
      </c>
      <c r="G39" s="26">
        <v>41858</v>
      </c>
    </row>
    <row r="40" spans="1:9">
      <c r="A40" s="3">
        <v>38</v>
      </c>
      <c r="B40" s="31" t="s">
        <v>36</v>
      </c>
      <c r="C40" s="9">
        <v>900</v>
      </c>
      <c r="D40" s="5">
        <v>17.399999999999999</v>
      </c>
      <c r="E40" s="6">
        <f t="shared" si="0"/>
        <v>15659.999999999998</v>
      </c>
      <c r="F40" s="26">
        <v>41816</v>
      </c>
      <c r="G40" s="26">
        <v>41858</v>
      </c>
    </row>
    <row r="41" spans="1:9">
      <c r="A41" s="3">
        <v>39</v>
      </c>
      <c r="B41" s="31" t="s">
        <v>58</v>
      </c>
      <c r="C41" s="9">
        <v>170</v>
      </c>
      <c r="D41" s="5">
        <v>91.75</v>
      </c>
      <c r="E41" s="6">
        <f t="shared" si="0"/>
        <v>15597.5</v>
      </c>
      <c r="F41" s="26">
        <v>41829</v>
      </c>
      <c r="G41" s="26">
        <v>41858</v>
      </c>
    </row>
    <row r="42" spans="1:9">
      <c r="A42" s="3">
        <v>40</v>
      </c>
      <c r="B42" s="31" t="s">
        <v>55</v>
      </c>
      <c r="C42" s="9">
        <v>100</v>
      </c>
      <c r="D42" s="5">
        <v>155.44999999999999</v>
      </c>
      <c r="E42" s="6">
        <f t="shared" si="0"/>
        <v>15544.999999999998</v>
      </c>
      <c r="F42" s="26">
        <v>41830</v>
      </c>
      <c r="G42" s="26">
        <v>41858</v>
      </c>
    </row>
    <row r="44" spans="1:9">
      <c r="H44">
        <f>H3*$E3</f>
        <v>0</v>
      </c>
      <c r="I44">
        <f t="shared" ref="I44:I45" si="1">I3*$E3</f>
        <v>0</v>
      </c>
    </row>
    <row r="45" spans="1:9">
      <c r="H45">
        <f>H4*$E4</f>
        <v>0</v>
      </c>
      <c r="I45">
        <f t="shared" si="1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GROWTH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rritxx</dc:creator>
  <cp:lastModifiedBy>rritxx</cp:lastModifiedBy>
  <dcterms:created xsi:type="dcterms:W3CDTF">2014-04-30T06:07:56Z</dcterms:created>
  <dcterms:modified xsi:type="dcterms:W3CDTF">2014-11-12T03:56:48Z</dcterms:modified>
</cp:coreProperties>
</file>